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2"/>
  </bookViews>
  <sheets>
    <sheet name="Copertina" sheetId="1" r:id="rId1"/>
    <sheet name="Conto Economico" sheetId="2" r:id="rId2"/>
    <sheet name="Stato Patrimoniale" sheetId="3" r:id="rId3"/>
    <sheet name="Regole" sheetId="4" r:id="rId4"/>
  </sheets>
  <definedNames>
    <definedName name="_xlnm.Print_Area" localSheetId="1">'Conto Economico'!$A$1:$C$221</definedName>
    <definedName name="_xlnm.Print_Area" localSheetId="2">'Stato Patrimoniale'!$A$1:$D$181</definedName>
  </definedNames>
  <calcPr fullCalcOnLoad="1"/>
</workbook>
</file>

<file path=xl/sharedStrings.xml><?xml version="1.0" encoding="utf-8"?>
<sst xmlns="http://schemas.openxmlformats.org/spreadsheetml/2006/main" count="420" uniqueCount="391">
  <si>
    <t>Stato Patrimoniale</t>
  </si>
  <si>
    <t>Consistenza al 01/01</t>
  </si>
  <si>
    <t>Consistenza al 31/12</t>
  </si>
  <si>
    <t>Differenza</t>
  </si>
  <si>
    <t>PARTE I</t>
  </si>
  <si>
    <t>ATTIVITA'</t>
  </si>
  <si>
    <t>CREDITI VS STATO, ENTI PUBBLICI E SOCI PER LA PARTECIP. AL PATR. INIZ. E PER VERSAM. ANCORA DOVUTI</t>
  </si>
  <si>
    <t>IMMOBILIZZAZIONI</t>
  </si>
  <si>
    <t>Immobilizzazioni immateriali :</t>
  </si>
  <si>
    <t>Costi d'impianto e di ampliamento</t>
  </si>
  <si>
    <t>Costi di ricerca, di sviluppo e di pubblicità</t>
  </si>
  <si>
    <t>Diritti di brevetto industriale e diritti di utilizzazione delle opere di ingegno</t>
  </si>
  <si>
    <t>Concessioni, licenze, marchi e diritti simili</t>
  </si>
  <si>
    <t>Avviamento</t>
  </si>
  <si>
    <t>Immobilizzazioni in corso e acconti</t>
  </si>
  <si>
    <t>Manutenzioni straordinarie e migliorie su beni dei terzi</t>
  </si>
  <si>
    <t>Altre immobilizzazioni immateriali</t>
  </si>
  <si>
    <t>Immobilizzazioni materiali:</t>
  </si>
  <si>
    <t>Terreni e fabbricati</t>
  </si>
  <si>
    <t>Impianti e macchinari</t>
  </si>
  <si>
    <t>Mobili e macchine d'ufficio</t>
  </si>
  <si>
    <t>Beni gratuitamente devolvibili</t>
  </si>
  <si>
    <t>Attrezzature industriali e commerciali</t>
  </si>
  <si>
    <t>Automezzi e motomezzi</t>
  </si>
  <si>
    <t>Diritti reali di godimento</t>
  </si>
  <si>
    <t>Apparecchiature scientifiche</t>
  </si>
  <si>
    <t>velivoli E apparati</t>
  </si>
  <si>
    <t>aviorimesse</t>
  </si>
  <si>
    <t>Altre immobilizzazioni materiali</t>
  </si>
  <si>
    <t>Imbarcazioni</t>
  </si>
  <si>
    <t>Opere e materiale bibliografico</t>
  </si>
  <si>
    <t>Hardware e software</t>
  </si>
  <si>
    <t>Autostrade</t>
  </si>
  <si>
    <t>Strade d'interesse nazionale</t>
  </si>
  <si>
    <t>Immobilizzazioni finanziarie:</t>
  </si>
  <si>
    <t>Partecipazioni</t>
  </si>
  <si>
    <t>partecipazioni in imprese controllate</t>
  </si>
  <si>
    <t>partecipazioni in imprese collegate</t>
  </si>
  <si>
    <t>partecipazioni in imprese controllanti</t>
  </si>
  <si>
    <t>partecipazioni in altre imprese</t>
  </si>
  <si>
    <t>altre partecipazioni</t>
  </si>
  <si>
    <t>partecipazioni in consorzi di ricerca</t>
  </si>
  <si>
    <t>Crediti per immobilizzazioni finanziarie</t>
  </si>
  <si>
    <t>Crediti per immobilizzazioni finanziarie verso imprese controllate</t>
  </si>
  <si>
    <t>Crediti per immobilizzazioni finanziarie verso imprese collegate</t>
  </si>
  <si>
    <t>Crediti per immobilizzazioni finanziarie verso imprese controllanti</t>
  </si>
  <si>
    <t>Crediti per immobilizzazioni finanziarie verso lo Stato e altri soggetti pubblici</t>
  </si>
  <si>
    <t>Crediti per immobilizzazioni finanziarie verso iscritti e soci</t>
  </si>
  <si>
    <t>Crediti per immobilizzazioni finanziarie verso il personale</t>
  </si>
  <si>
    <t>crediti per immobilizzazioni finanziarie verso altri</t>
  </si>
  <si>
    <t>depositi a cauzione</t>
  </si>
  <si>
    <t>Altri titoli che costituiscono immobilizzazioni finanziarie</t>
  </si>
  <si>
    <t>Crediti finanziari diversi</t>
  </si>
  <si>
    <t>Azioni proprie che costituiscono immobilizzazioni finanziarie</t>
  </si>
  <si>
    <t>ATTIVO CIRCOLANTE</t>
  </si>
  <si>
    <t>Rimanenze</t>
  </si>
  <si>
    <t>Rimanenze per materie prime, sussidiarie e di consumo</t>
  </si>
  <si>
    <t>Rimanenze per prodotti in corso di lavorazione e semilavorati</t>
  </si>
  <si>
    <t>Rimanenze per lavori in corso</t>
  </si>
  <si>
    <t>Rimanenze per prodotti finiti e merci</t>
  </si>
  <si>
    <t>Rimanenze per acconti</t>
  </si>
  <si>
    <t>Rimanenze diverse</t>
  </si>
  <si>
    <t>Crediti</t>
  </si>
  <si>
    <t>Crediti verso utenti, clienti ecc-</t>
  </si>
  <si>
    <t>Crediti verso iscritti, soci e terzi</t>
  </si>
  <si>
    <t>Crediti verso imprese controllate e collegate</t>
  </si>
  <si>
    <t>Crediti verso imprese controllanti</t>
  </si>
  <si>
    <t>Crediti verso lo Stato ed altre Amministrazioni pubbliche</t>
  </si>
  <si>
    <t>Crediti verso altri</t>
  </si>
  <si>
    <t>Crediti verso altri enti pubblici e privati</t>
  </si>
  <si>
    <t>Crediti verso Federazioni Sportive Nazionali</t>
  </si>
  <si>
    <t>Crediti verso Discipline Sportive Associate</t>
  </si>
  <si>
    <t>Crediti verso Enti Promozione Sportiva</t>
  </si>
  <si>
    <t>Crediti verso Forze Armate ed Associazioni Benemerite</t>
  </si>
  <si>
    <t>crediti verso altre unità CRI</t>
  </si>
  <si>
    <t>Crediti Istituzionali verso aziende farmaceutiche di cui all'art- 48, c 18 legge 326/03</t>
  </si>
  <si>
    <t>Altri crediti istituzionali v/aziende farmaceutiche</t>
  </si>
  <si>
    <t>Attività finanziarie che non costituiscono immobilizzazioni:</t>
  </si>
  <si>
    <t>Altre partecipazioni che non costituiscono immobilizzazioni</t>
  </si>
  <si>
    <t>Azioni proprie che non costituiscono immobilizzazioni</t>
  </si>
  <si>
    <t>Altri titoli che non costituiscono immobilizzazioni</t>
  </si>
  <si>
    <t>Disponibilità liquide:</t>
  </si>
  <si>
    <t>Depositi bancari e postali</t>
  </si>
  <si>
    <t>Assegni e titoli</t>
  </si>
  <si>
    <t>Denaro e valori in cassa</t>
  </si>
  <si>
    <t>Tesoreria dello Stato</t>
  </si>
  <si>
    <t>Conti correnti postali indisponibili</t>
  </si>
  <si>
    <t>Tasse di circolazione</t>
  </si>
  <si>
    <t>RATEI E RISCONTI</t>
  </si>
  <si>
    <t>Ratei attivi</t>
  </si>
  <si>
    <t>Risconti attivi</t>
  </si>
  <si>
    <t>CONTI D'ORDINE ATTIVO</t>
  </si>
  <si>
    <t>garanzie personali, dirette o indirette, prestate sotto qualsiasi forma (avalli, fideiussioni, ecc)</t>
  </si>
  <si>
    <t>garanzie reali, dirette o indirette, prestate sotto qualsiasi forma (ipoteca, pegno, ecc-)</t>
  </si>
  <si>
    <t>beni di terzi presso la società (es- beni strumentali per lavorazioni per conto terzi, imballaggi da rendere, - merci in deposito)</t>
  </si>
  <si>
    <t>per acquisti di beni con contratti già sottoscritti ma non ancora eseguiti, in tutto o in parte (es- pro- messe o preliminari di acquisto)</t>
  </si>
  <si>
    <t>impegni per rate a scadere relative a contratti di leasing</t>
  </si>
  <si>
    <t>impegni per adesione al concordato preventivo biennale</t>
  </si>
  <si>
    <t>rischi derivanti da cessione di crediti a terzi pro-solvendo (sconto cambiario, factoring)</t>
  </si>
  <si>
    <t>rischi derivanti da cessione di crediti a terzi pro-soluto, se sono state prestate garanzie (es- franchigia in monte)</t>
  </si>
  <si>
    <t>Altri conti d'ordine</t>
  </si>
  <si>
    <t>PARTE II</t>
  </si>
  <si>
    <t>PASSIVITA'</t>
  </si>
  <si>
    <t>PATRIMONIO NETTO</t>
  </si>
  <si>
    <t>Capitale sociale</t>
  </si>
  <si>
    <t>Riserve da sovrapprezzo delle azioni</t>
  </si>
  <si>
    <t>Riserve per azioni proprie in portafoglio statutarie</t>
  </si>
  <si>
    <t>Fondo di dotazione</t>
  </si>
  <si>
    <t>Riserve obbligatorie e derivanti da leggi</t>
  </si>
  <si>
    <t>Riserve di rivalutazione</t>
  </si>
  <si>
    <t>Contributi a fondo perduto</t>
  </si>
  <si>
    <t>Contributi per ripiano disavanzi</t>
  </si>
  <si>
    <t>Riserve statutarie</t>
  </si>
  <si>
    <t>Altre riserve distintamente indicate</t>
  </si>
  <si>
    <t>Avanzo (Disavanzo)/risultato economico portati a nuovo</t>
  </si>
  <si>
    <t>Avanzo (Disavanzo)/ risultato economico d'esercizio</t>
  </si>
  <si>
    <t>FONDI ENTI DI PREVIDENZA</t>
  </si>
  <si>
    <t>Fondi previdenziali assistenziali</t>
  </si>
  <si>
    <t>fondo contributo soggettivo</t>
  </si>
  <si>
    <t>fondo maternità</t>
  </si>
  <si>
    <t>altri fondi enti di previdenza</t>
  </si>
  <si>
    <t>FONDI IN GESTIONE</t>
  </si>
  <si>
    <t>Fondo speciale art- 7, co- 1 legge 178/2002</t>
  </si>
  <si>
    <t>Fondi vincolati per lavori</t>
  </si>
  <si>
    <t>Fondi per lavori</t>
  </si>
  <si>
    <t>Fondi per copertura mutui</t>
  </si>
  <si>
    <t>Fondo legge n- 246 del 3/10/2002</t>
  </si>
  <si>
    <t>Altri fondi vincolati</t>
  </si>
  <si>
    <t>CONTRIBUTI IN CONTO CAPITALE</t>
  </si>
  <si>
    <t>Per contributi a destinazione vincolata</t>
  </si>
  <si>
    <t>Per contributi indistinti per la gestione</t>
  </si>
  <si>
    <t>Per contributi in natura</t>
  </si>
  <si>
    <t>FONDI PER RISCHI ED ONERI</t>
  </si>
  <si>
    <t>Fondo per trattamento di quiescenza e obblighi simili</t>
  </si>
  <si>
    <t>Fondo per imposte</t>
  </si>
  <si>
    <t>Fondo per altri rischi ed oneri futuri</t>
  </si>
  <si>
    <t>Fondo per ripristino investimenti</t>
  </si>
  <si>
    <t>Fondo per svalutazione crediti</t>
  </si>
  <si>
    <t>fondo di riserva</t>
  </si>
  <si>
    <t>Fondo per garanzia prestiti</t>
  </si>
  <si>
    <t>Fondo per rinnovi contrattuali</t>
  </si>
  <si>
    <t>Cause legali in corso, liti, arbitraggi e risarcimenti</t>
  </si>
  <si>
    <t>TRATTAMENTO DI FINE RAPPORTO DI LAVORO SUBORDINATO</t>
  </si>
  <si>
    <t>DEBITI</t>
  </si>
  <si>
    <t>Debiti per obbligazioni</t>
  </si>
  <si>
    <t>Debiti verso le banche</t>
  </si>
  <si>
    <t>Debiti verso altri finanziatori</t>
  </si>
  <si>
    <t>Debiti per acconti</t>
  </si>
  <si>
    <t>Debiti verso imprese controllate</t>
  </si>
  <si>
    <t>Debiti verso imprese collegate</t>
  </si>
  <si>
    <t>Debiti verso lo Stato ed altri soggetti pubblici</t>
  </si>
  <si>
    <t>Debiti verso il personale</t>
  </si>
  <si>
    <t>Debiti verso fornitori</t>
  </si>
  <si>
    <t>Debiti tributari</t>
  </si>
  <si>
    <t>Debiti verso istituti di previdenza e sicurezza sociale</t>
  </si>
  <si>
    <t>Debiti verso iscritti, soci e terzi</t>
  </si>
  <si>
    <t>Debiti verso altri</t>
  </si>
  <si>
    <t>Debiti verso imprese controllanti</t>
  </si>
  <si>
    <t>Debiti rappresentati da titoli di credito</t>
  </si>
  <si>
    <t>Debiti verso altri enti pubblici e privati</t>
  </si>
  <si>
    <t>Debitii verso Federazioni Sportive Nazionali</t>
  </si>
  <si>
    <t>Debiti verso Discipline Sportive Associate</t>
  </si>
  <si>
    <t>Debiti verso Enti Promozione Sportiva</t>
  </si>
  <si>
    <t>Debiti verso Forze Armate ed Associazioni Benemerite</t>
  </si>
  <si>
    <t>Debiti verso altre unità CRI</t>
  </si>
  <si>
    <t>Ratei passivi</t>
  </si>
  <si>
    <t>Risconti passivi</t>
  </si>
  <si>
    <t>Riserve tecniche</t>
  </si>
  <si>
    <t>CONTI D'ORDINE PASSIVO</t>
  </si>
  <si>
    <t>impegni per acq. di beni con contratti già sottoscritti ma non ancora eseguiti, in tutto o in parte (es- pro- messe o preliminari di acquisto)</t>
  </si>
  <si>
    <t>Conto Economico</t>
  </si>
  <si>
    <t>Esercizio anno precedente</t>
  </si>
  <si>
    <t>Esercizio anno corrente</t>
  </si>
  <si>
    <t>VALORE DELLA PRODUZIONE</t>
  </si>
  <si>
    <t>Ricavi e proventi per attività istituzionale</t>
  </si>
  <si>
    <t>Contributo ordinario dello stato</t>
  </si>
  <si>
    <t>Corrispettivi da contratto di servizio</t>
  </si>
  <si>
    <t>Con lo Stato</t>
  </si>
  <si>
    <t>Con le Regioni</t>
  </si>
  <si>
    <t>Con altri enti pubblici</t>
  </si>
  <si>
    <t>Con l'Unione Europea</t>
  </si>
  <si>
    <t>Contributi in conto esercizio</t>
  </si>
  <si>
    <t>contributi dallo Stato</t>
  </si>
  <si>
    <t>contributi da Regione</t>
  </si>
  <si>
    <t>contributi da altri enti pubblici</t>
  </si>
  <si>
    <t>contributi dall'Unione Europea</t>
  </si>
  <si>
    <t>Contributi da privati</t>
  </si>
  <si>
    <t>Proventi fiscali e parafiscali</t>
  </si>
  <si>
    <t>Aliquote contributive a carico datori di lavoro e/o iscritti</t>
  </si>
  <si>
    <t>Entrate di tributi</t>
  </si>
  <si>
    <t>Altri proventi fiscali e parafiscali</t>
  </si>
  <si>
    <t>Ricavi per cessione di prodotti e prestazioni servizi</t>
  </si>
  <si>
    <t>Quote partecipazione iscritti specifiche gestioni</t>
  </si>
  <si>
    <t>Quote sociali</t>
  </si>
  <si>
    <t>Quote associative</t>
  </si>
  <si>
    <t>Contributi dagli studenti</t>
  </si>
  <si>
    <t>Contributi per particolari progetti</t>
  </si>
  <si>
    <t>Ricavi commerciali</t>
  </si>
  <si>
    <t>Ricavi della gestione diritti d'autore</t>
  </si>
  <si>
    <t>Ricavi per investimenti</t>
  </si>
  <si>
    <t>Ricavi per oneri di gestione</t>
  </si>
  <si>
    <t>Ricavi per organi di Giustizia</t>
  </si>
  <si>
    <t>Altri ricavi per cessione di prodotti e prestazioni servizi</t>
  </si>
  <si>
    <t>Redditi e proventi patrimoniali</t>
  </si>
  <si>
    <t>Entrate per la realizzazione di programmi e progetti nazionali ed internazionali</t>
  </si>
  <si>
    <t>variazione delle rimanenze dei prodotti in corso lavorazione, semilavorati e finiti</t>
  </si>
  <si>
    <t>variazioni dei lavori in corso su ordinazione</t>
  </si>
  <si>
    <t>incremento di immobili per lavori interni</t>
  </si>
  <si>
    <t>altri ricavi e proventi</t>
  </si>
  <si>
    <t>Utilizzo fondo speciale</t>
  </si>
  <si>
    <t>Utilizzo altri fondi in gestione</t>
  </si>
  <si>
    <t>Altri ricavi</t>
  </si>
  <si>
    <t>Ricavi e proventi diversi</t>
  </si>
  <si>
    <t>COSTI DELLA PRODUZIONE</t>
  </si>
  <si>
    <t>Per materie prime, sussidiarie, consumo e merci</t>
  </si>
  <si>
    <t>Acquisto materiale di consumo</t>
  </si>
  <si>
    <t>Acquisto di libri, riviste, giornali ed altre pubblicazioni</t>
  </si>
  <si>
    <t>Altri acquisti per materie prime, sussidiarie, consumo e merci</t>
  </si>
  <si>
    <t>Vestiario e divise</t>
  </si>
  <si>
    <t>Per servizi</t>
  </si>
  <si>
    <t>Erogazione di servizi istituzionali</t>
  </si>
  <si>
    <t>Assistenza e sovvenzioni</t>
  </si>
  <si>
    <t xml:space="preserve"> Attività culturali</t>
  </si>
  <si>
    <t>Attività didattiche</t>
  </si>
  <si>
    <t>Borse di studio ed assegni di ricerca</t>
  </si>
  <si>
    <t>Concorsi</t>
  </si>
  <si>
    <t>Dottorati di ricerca</t>
  </si>
  <si>
    <t>Interventi economici</t>
  </si>
  <si>
    <t>Contributi per attività istituzionale</t>
  </si>
  <si>
    <t>Contributi alle FSN per funzionamento e attività sportiva</t>
  </si>
  <si>
    <t>Contributi integrativi alle Federazioni Sportive Nazionali</t>
  </si>
  <si>
    <t>Contributi alle Discipline Sportive Associate</t>
  </si>
  <si>
    <t>Contributi Enti Promozione Sportiva</t>
  </si>
  <si>
    <t>Contributi Forze Armate ed Associazioni Benemerite</t>
  </si>
  <si>
    <t>Contributi vari</t>
  </si>
  <si>
    <t>Altre spese per l’erogazione di servizi istituzionali</t>
  </si>
  <si>
    <t>Funzionamento Commissioni e Organi Giustizia</t>
  </si>
  <si>
    <t>Anas - Manutenzione ordinaria strade</t>
  </si>
  <si>
    <t>Acquisizione di servizi</t>
  </si>
  <si>
    <t>Accertamenti sanitari</t>
  </si>
  <si>
    <t>Accertatori esterni</t>
  </si>
  <si>
    <t>Assicurazioni</t>
  </si>
  <si>
    <t>Costi per riscaldamento e conduzione impianti tecnici</t>
  </si>
  <si>
    <t>Cure, ricoveri e protesi</t>
  </si>
  <si>
    <t>Deposito, mantenimento e tutela brevetti</t>
  </si>
  <si>
    <t>Editoria</t>
  </si>
  <si>
    <t>Iniziative di promozione economiche</t>
  </si>
  <si>
    <t>Laboratori</t>
  </si>
  <si>
    <t>Lavorazioni presso terzi</t>
  </si>
  <si>
    <t>Licenze o produzione software</t>
  </si>
  <si>
    <t>Mandatari</t>
  </si>
  <si>
    <t>Manutenzione ordinaria e riparazione mobili, apparecchiature e strumenti</t>
  </si>
  <si>
    <t>Manutenzione, noleggio ed esercizio di mezzi di trasporto</t>
  </si>
  <si>
    <t>Manutenzione, riparazione e adattamento locali e relativi impianti</t>
  </si>
  <si>
    <t>Materiale didattico e scientifico</t>
  </si>
  <si>
    <t>Moduli, stampati e rilegature</t>
  </si>
  <si>
    <t>Organizzazione e partecipazione a convegni, congressi, mostre ed altre manifestazioni</t>
  </si>
  <si>
    <t>Per il funzionamento di commissioni, comitati</t>
  </si>
  <si>
    <t>Progetti e programmi</t>
  </si>
  <si>
    <t>Pubblicazioni e stampe dell'Ente</t>
  </si>
  <si>
    <t>Pubblicità</t>
  </si>
  <si>
    <t>Pulizie</t>
  </si>
  <si>
    <t>Ricerche e studi</t>
  </si>
  <si>
    <t>Servizi informatici</t>
  </si>
  <si>
    <t>Servizi riguardanti il personale</t>
  </si>
  <si>
    <t>Spese di promozione e propaganda</t>
  </si>
  <si>
    <t>Spese di rappresentanza</t>
  </si>
  <si>
    <t>Spese di trasporto, spedizioni con corriere e facchinaggio</t>
  </si>
  <si>
    <t>Spese per libretti, diplomi, pergamene, tessere, distintivi, stampati</t>
  </si>
  <si>
    <t>Spese postali</t>
  </si>
  <si>
    <t>Spese unità organizzative operanti all'estero</t>
  </si>
  <si>
    <t>Trasporto materiale nucleare e smaltimento rifiuti tossici e nocivi</t>
  </si>
  <si>
    <t>Vigilanza</t>
  </si>
  <si>
    <t>Utenze</t>
  </si>
  <si>
    <t>Acqua</t>
  </si>
  <si>
    <t>Energia elettrica</t>
  </si>
  <si>
    <t>Telefonia</t>
  </si>
  <si>
    <t>Energia elettrica soggette al contenimento art 48 DL 112/2008</t>
  </si>
  <si>
    <t>Altre uscite per l'acquisto di servizi</t>
  </si>
  <si>
    <t>Formazione del personale</t>
  </si>
  <si>
    <t>Pubblicazioni e stampe dell'ente soggette al contenimento art 27 DL 112/2008</t>
  </si>
  <si>
    <t>Costi per riscaldamento soggette al contenimento art 48 DL 112/2008</t>
  </si>
  <si>
    <t>Manutenzione, noleggio ed esercizio autovetture soggette al contenimento art 6 c 14 DL 78/2010</t>
  </si>
  <si>
    <t>Acquisto buoni taxi soggetti al contenimento art 6 c 14 DL 78/2010 e art 5 c 2 DL 95/2012</t>
  </si>
  <si>
    <t>Organizzazione e partecipazione a convegni, congressi, mostre ed altre manifestazioni art 6 c 8 DL 78/2010</t>
  </si>
  <si>
    <t>Spese per sponsorizzazioni art 6 c 9 DL 78/2010</t>
  </si>
  <si>
    <t>Corrispettivo contratto di servizio con Coni Servizi S.p.A.</t>
  </si>
  <si>
    <t>Rimborsi spese per missioni corrisposte al personale</t>
  </si>
  <si>
    <t>Consulenze collaborazioni altre prestazioni lavoro</t>
  </si>
  <si>
    <t>Collaborazioni coordinate e continuative, contratti d'opera e altre prestazioni occasionali</t>
  </si>
  <si>
    <t>Studi ed incarichi di consulenza</t>
  </si>
  <si>
    <t>Studi ed incarichi di consulenza soggette al contenimento art 6 c 7 DL 78/2010</t>
  </si>
  <si>
    <t>Traduzioni e interpretariato</t>
  </si>
  <si>
    <t>Per prestazioni professionali</t>
  </si>
  <si>
    <t>Compensi ad organi amministrazione e controllo</t>
  </si>
  <si>
    <t>Compensi, indennità e rimborsi ai componenti gli organi collegiali di amministrazione e altri</t>
  </si>
  <si>
    <t>Compensi, indennità e rimborsi ai componenti il collegio sindacale (o revisori)</t>
  </si>
  <si>
    <t>Oneri sociali su compensi organi istituzionali</t>
  </si>
  <si>
    <t>Altri costi per gli Organi dell'Ente</t>
  </si>
  <si>
    <t>Per godimento beni di terzi</t>
  </si>
  <si>
    <t>Fitto locali ed oneri accessori</t>
  </si>
  <si>
    <t>Leasing ed altre forme di locazione di beni mobili</t>
  </si>
  <si>
    <t>Noleggio di materiale tecnico</t>
  </si>
  <si>
    <t>Altre spese per godimento beni di terzi</t>
  </si>
  <si>
    <t>Per il personale</t>
  </si>
  <si>
    <t>Salari e stipendi</t>
  </si>
  <si>
    <t>Stipendi personale dipendente a tempo indeterminato</t>
  </si>
  <si>
    <t>Stipendi personale dipendente a tempo determinato</t>
  </si>
  <si>
    <t>Arretrati per stipendi personale dipendente a tempo indeterminato</t>
  </si>
  <si>
    <t>Arretrati per stipendi personale dipendente a tempo determinato</t>
  </si>
  <si>
    <t>Spese per il miglioramento dell'efficienza dell'ente</t>
  </si>
  <si>
    <t>Indennità e rimborso spese viaggio per missioni all'interno</t>
  </si>
  <si>
    <t>Indennità e rimborso spese viaggio per missioni all'estero</t>
  </si>
  <si>
    <t>Altri trattamenti a favore del personale</t>
  </si>
  <si>
    <t>Spese per dipendenti comandati</t>
  </si>
  <si>
    <t>Spese per fondi complementari di previdenza</t>
  </si>
  <si>
    <t>Indennità e rimborso spese viaggio per missioni all’interno soggette al contenimento art 6 c 12 DL 78/2010</t>
  </si>
  <si>
    <t>Indennità e rimborso spese viaggio per missioni all’estero soggette al contenimento art 6 c 12 DL 78/2010</t>
  </si>
  <si>
    <t>Oneri sociali</t>
  </si>
  <si>
    <t>Trattamento fine rapporto</t>
  </si>
  <si>
    <t>Trattamento di quiescenza e simili</t>
  </si>
  <si>
    <t>Altri costi</t>
  </si>
  <si>
    <t>Altri costi per il personale</t>
  </si>
  <si>
    <t>Accertamenti sanitari al personale per l'attività lavorativa</t>
  </si>
  <si>
    <t>Formazione del personale soggette al contenimento art 6 c 13 DL 78/2010</t>
  </si>
  <si>
    <t>Formazione ed aggiornamento del personale</t>
  </si>
  <si>
    <t>Buoni pasto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</si>
  <si>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</si>
  <si>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</si>
  <si>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</si>
  <si>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</si>
  <si>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 e delle disposizioni liquide</t>
  </si>
  <si>
    <t>Variazioni delle rimanenze e materie prime, sussidiarie, di consumo e merci</t>
  </si>
  <si>
    <t>Accantonamento per rischi</t>
  </si>
  <si>
    <t>Altri accantonamenti</t>
  </si>
  <si>
    <t>Accantonamenti ai fondi per oneri</t>
  </si>
  <si>
    <t>Oneri diversi di gestione</t>
  </si>
  <si>
    <t>Oneri per provvedimenti di contenimento della spesa pubblica</t>
  </si>
  <si>
    <t>Versamento da parte degli enti ed organismi pubblici della differenza delle spese di manutenzione ordinaria e straordinaria rideterminate secondo i criteri di cui ai commi da 615 a 626 dell'art. 2 della legge n. 244/2007</t>
  </si>
  <si>
    <t>Somme da versare ai sensi dell'art. 61, comma 17, del decreto legge 112/2008, da riassegnare ad apposito fondo di parte corrente, previsto dal medesimo comma</t>
  </si>
  <si>
    <t>Somme da versare ai sensi dell'art. 61,comma 1,del D.L. 112/08 spese per organismi collegiali</t>
  </si>
  <si>
    <t>Somme da versare ai sensi dell'art. 61, comma 2 e 3, del D.L. 112/2008 spese per consulenze</t>
  </si>
  <si>
    <t>Somme da versare ai sensi dell'art. 61, comma 5, del D.L. 112/2008 spese per relazioni pubbliche, convegni, mostre, pubblicità e di rappresentanza</t>
  </si>
  <si>
    <t>Somme da versare ai sensi dell'art. 61, comma 6, del D.L. 112/2008 spese per sponsorizzazioni</t>
  </si>
  <si>
    <t>Versamento della quota pari all'1,5 per cento dell'importo posto a base di gara di un'opera o di un lavoro,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</si>
  <si>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collaudi, da destinare alle finalità di cui all'articolo 61, comma 9, del decreto legge n. 112/2008</t>
  </si>
  <si>
    <t>Somme versate dagli enti e dalle amministrazioni dotati di autonomia finanziaria provenienti dalle riduzioni di spesa di cui all'art. 67 del decreto legge n. 112/2008</t>
  </si>
  <si>
    <t>Versamento delle somme connesse all'applicazione dell'art. 6, comma 21, del decreto legge n. 78/2010</t>
  </si>
  <si>
    <t>Versamento contenimento consumi intermedi di cui all’art. 8, comma 3, del decreto legge 6 luglio 2012, n. 95 e articolo 50, comma 3 del decreto-legge 24.04.2014, n. 66 , convertito dalla legge n. 89 del 23 giugno 2014</t>
  </si>
  <si>
    <t>Versamento contenimento acquisto mobili e arredi di cui Art.1, c.142, L. 24 dic.2012, n. 228</t>
  </si>
  <si>
    <t>Vers. ai sensi art. 16, c 5, DL 98/2011 delle economie previste dagli art. 12 e 16 del DL 98/2011</t>
  </si>
  <si>
    <t>Altri oneri diversi di gestione</t>
  </si>
  <si>
    <t>Contributi associati, rappresentanza e attività internazionale</t>
  </si>
  <si>
    <t>DIFFERENZA TRA VALORE E COSTI DELLA PRODUZIONE (A-B)</t>
  </si>
  <si>
    <t>PROVENTI ED ONERI FINANZIARI</t>
  </si>
  <si>
    <t xml:space="preserve">Proventi da partecipazioni, con separata indicazione di quelli da imprese controllate e collegate </t>
  </si>
  <si>
    <t>Altri proventi finanziari</t>
  </si>
  <si>
    <t>Interessi ed altri oneri finanziari</t>
  </si>
  <si>
    <t>interessi ed altri oneri finanziari</t>
  </si>
  <si>
    <t>RETTIFICHE DI VALORE DI ATTIVITA' FINANZIARIE</t>
  </si>
  <si>
    <t>Rivalutazioni</t>
  </si>
  <si>
    <t>Di partecipazioni</t>
  </si>
  <si>
    <t>Di immobilizzazioni finanziarie che non costituiscono partecipazioni</t>
  </si>
  <si>
    <t>Di titoli iscritti nell'attivo circolante che non costituiscono partecipazioni</t>
  </si>
  <si>
    <t>Altre rivalutazioni</t>
  </si>
  <si>
    <t>Svalutazioni</t>
  </si>
  <si>
    <t>Altre svalutazioni</t>
  </si>
  <si>
    <t>PROVENTI ED ONERI STRAORDINARI</t>
  </si>
  <si>
    <t>Proventi, con separata indicazione delle plusvalenze da alienazioni i cui ricavi non sono iscrivibili alla voce 'altri ricavi e proventi'</t>
  </si>
  <si>
    <t>Sopravvenienze attive e insussistenze del passivo derivanti dalla gestione dei residui</t>
  </si>
  <si>
    <t>Proventi straordinari</t>
  </si>
  <si>
    <t>Oneri straordinari, con separata indicazione delle minusvalenze da alienazioni i cui effetti contabili non sono iscrivibili alla voce 'oneri diversi di gestione' e delle imposte relative ad esercizi precedenti</t>
  </si>
  <si>
    <t>Sopravvenienze passive ed insussistenze dell'attivo derivanti dalla gestione dei residui</t>
  </si>
  <si>
    <t>Oneri straordinari</t>
  </si>
  <si>
    <t>Risultato prima delle imposte</t>
  </si>
  <si>
    <t>Imposte dell'esercizio, correnti, differite ed anticipate</t>
  </si>
  <si>
    <t>Tasse e tributi vari</t>
  </si>
  <si>
    <t>AVANZO (DISAVANZO) ECONOMICO DELL'ESERCIZIO</t>
  </si>
  <si>
    <t>REGOLE</t>
  </si>
  <si>
    <t xml:space="preserve">La voce AVANZO/DISAVANZO/PAREGGIO ECONOMICO Deve essere uguale all’importo Avanzo(Disavanzo)/ risultato economico d’esercizio nello SP – consistenza </t>
  </si>
  <si>
    <t>Nello STATO PATRIMONIALE le ATTIVITA e le PASSIVITA  della CONSISTENZA AL 31/12 DEVONO COINCIDERE</t>
  </si>
  <si>
    <t>La somma Avanzo (Disavanzo)/risultato economico portati a nuovo + Avanzo (Disavanzo)/ risultato economico d'esercizio (nella colonna Consistenza al 1/1) deve essere uguale a Avanzo (Disavanzo)/risultato economico portati a nuovo (nella colonna Consistenza al 31/12)</t>
  </si>
  <si>
    <t>Ente:</t>
  </si>
  <si>
    <t xml:space="preserve">SEGRETARIATO EUROPEO PER LE PUBBLICAZIONI SCIENTIFICHE </t>
  </si>
  <si>
    <t>Codice Fiscale Ente:</t>
  </si>
  <si>
    <t>Anno:</t>
  </si>
  <si>
    <t>Stato:</t>
  </si>
  <si>
    <t>In lavorazione</t>
  </si>
  <si>
    <t>Fase:</t>
  </si>
  <si>
    <t>Consuntivo</t>
  </si>
  <si>
    <t>1e5b4bb2-ed25-477f-bfe6-56eb3c885474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</si>
</sst>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3">
    <font>
      <sz val="10"/>
      <name val="Tahoma"/>
      <family val="0"/>
    </font>
    <font>
      <b/>
      <sz val="10"/>
      <name val="Tahoma"/>
      <family val="0"/>
    </font>
    <font>
      <sz val="10"/>
      <color indexed="26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/>
    </xf>
    <xf numFmtId="4" fontId="0" fillId="3" borderId="2" xfId="0" applyNumberForma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 indent="1"/>
    </xf>
    <xf numFmtId="0" fontId="1" fillId="2" borderId="3" xfId="0" applyFont="1" applyFill="1" applyBorder="1" applyAlignment="1">
      <alignment wrapText="1" indent="1"/>
    </xf>
    <xf numFmtId="0" fontId="1" fillId="2" borderId="3" xfId="0" applyFont="1" applyFill="1" applyBorder="1" applyAlignment="1">
      <alignment wrapText="1" indent="2"/>
    </xf>
    <xf numFmtId="0" fontId="0" fillId="2" borderId="3" xfId="0" applyFill="1" applyBorder="1" applyAlignment="1">
      <alignment wrapText="1" indent="3"/>
    </xf>
    <xf numFmtId="0" fontId="1" fillId="2" borderId="3" xfId="0" applyFont="1" applyFill="1" applyBorder="1" applyAlignment="1">
      <alignment wrapText="1" indent="3"/>
    </xf>
    <xf numFmtId="0" fontId="0" fillId="2" borderId="3" xfId="0" applyFill="1" applyBorder="1" applyAlignment="1">
      <alignment wrapText="1" indent="4"/>
    </xf>
    <xf numFmtId="0" fontId="0" fillId="2" borderId="3" xfId="0" applyFill="1" applyBorder="1" applyAlignment="1">
      <alignment wrapText="1" indent="2"/>
    </xf>
    <xf numFmtId="4" fontId="0" fillId="0" borderId="2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wrapText="1" indent="2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49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D9F1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58.7109375" style="1" customWidth="1"/>
    <col min="3" max="50" width="9.8515625" style="1" customWidth="1"/>
  </cols>
  <sheetData>
    <row r="1" spans="1:2" ht="12.75">
      <c r="A1" s="24" t="s">
        <v>382</v>
      </c>
      <c r="B1" s="6" t="s">
        <v>383</v>
      </c>
    </row>
    <row r="2" spans="1:2" ht="12.75">
      <c r="A2" s="24" t="s">
        <v>384</v>
      </c>
      <c r="B2" s="25">
        <v>96135450581</v>
      </c>
    </row>
    <row r="3" spans="1:2" ht="12.75">
      <c r="A3" s="24" t="s">
        <v>385</v>
      </c>
      <c r="B3" s="25">
        <v>2016</v>
      </c>
    </row>
    <row r="4" spans="1:2" ht="12.75">
      <c r="A4" s="24" t="s">
        <v>386</v>
      </c>
      <c r="B4" s="6" t="s">
        <v>387</v>
      </c>
    </row>
    <row r="5" spans="1:2" ht="12.75">
      <c r="A5" s="24" t="s">
        <v>388</v>
      </c>
      <c r="B5" s="6" t="s">
        <v>389</v>
      </c>
    </row>
    <row r="10" ht="12.75" hidden="1">
      <c r="B10" s="1">
        <v>301</v>
      </c>
    </row>
    <row r="11" ht="12.75" hidden="1">
      <c r="B11" s="1">
        <v>18</v>
      </c>
    </row>
    <row r="12" ht="12.75" hidden="1">
      <c r="B12" s="1">
        <v>1</v>
      </c>
    </row>
    <row r="13" ht="12.75" hidden="1">
      <c r="B13" s="1">
        <v>1</v>
      </c>
    </row>
    <row r="14" ht="12.75" hidden="1">
      <c r="B14" s="1">
        <v>26272</v>
      </c>
    </row>
    <row r="15" ht="12.75" hidden="1">
      <c r="B15" s="1" t="s">
        <v>390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22"/>
  <sheetViews>
    <sheetView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1" sqref="A1:C221"/>
    </sheetView>
  </sheetViews>
  <sheetFormatPr defaultColWidth="9.140625" defaultRowHeight="12.75"/>
  <cols>
    <col min="1" max="1" width="65.8515625" style="1" customWidth="1"/>
    <col min="2" max="3" width="15.7109375" style="1" customWidth="1"/>
    <col min="4" max="4" width="9.8515625" style="1" hidden="1" customWidth="1"/>
    <col min="5" max="50" width="9.8515625" style="1" customWidth="1"/>
  </cols>
  <sheetData>
    <row r="1" spans="1:4" ht="6" customHeight="1">
      <c r="A1" s="9"/>
      <c r="B1" s="3"/>
      <c r="C1" s="3"/>
      <c r="D1" s="20"/>
    </row>
    <row r="2" spans="1:4" ht="37.5" customHeight="1">
      <c r="A2" s="4" t="s">
        <v>170</v>
      </c>
      <c r="B2" s="5" t="s">
        <v>171</v>
      </c>
      <c r="C2" s="5" t="s">
        <v>172</v>
      </c>
      <c r="D2" s="20"/>
    </row>
    <row r="3" spans="1:4" ht="12.75">
      <c r="A3" s="11" t="s">
        <v>173</v>
      </c>
      <c r="B3" s="8">
        <v>309885.16</v>
      </c>
      <c r="C3" s="8">
        <f>C4+C38+C39+C40+C41</f>
        <v>309874</v>
      </c>
      <c r="D3" s="20">
        <v>1271130</v>
      </c>
    </row>
    <row r="4" spans="1:4" ht="12.75">
      <c r="A4" s="13" t="s">
        <v>174</v>
      </c>
      <c r="B4" s="8">
        <v>309874</v>
      </c>
      <c r="C4" s="8">
        <f>C5+C6+C11+C16+C17+C23</f>
        <v>309874</v>
      </c>
      <c r="D4" s="20">
        <v>1271131</v>
      </c>
    </row>
    <row r="5" spans="1:4" ht="12.75">
      <c r="A5" s="18" t="s">
        <v>175</v>
      </c>
      <c r="B5" s="7">
        <v>309874</v>
      </c>
      <c r="C5" s="19">
        <v>309874</v>
      </c>
      <c r="D5" s="20">
        <v>1271132</v>
      </c>
    </row>
    <row r="6" spans="1:4" ht="12.75">
      <c r="A6" s="14" t="s">
        <v>176</v>
      </c>
      <c r="B6" s="8">
        <v>0</v>
      </c>
      <c r="C6" s="8">
        <f>C7+C8+C9+C10</f>
        <v>0</v>
      </c>
      <c r="D6" s="20">
        <v>1271133</v>
      </c>
    </row>
    <row r="7" spans="1:4" ht="12.75">
      <c r="A7" s="15" t="s">
        <v>177</v>
      </c>
      <c r="B7" s="7">
        <v>0</v>
      </c>
      <c r="C7" s="19">
        <v>0</v>
      </c>
      <c r="D7" s="20">
        <v>1271134</v>
      </c>
    </row>
    <row r="8" spans="1:4" ht="12.75">
      <c r="A8" s="15" t="s">
        <v>178</v>
      </c>
      <c r="B8" s="7">
        <v>0</v>
      </c>
      <c r="C8" s="19">
        <v>0</v>
      </c>
      <c r="D8" s="20">
        <v>1271135</v>
      </c>
    </row>
    <row r="9" spans="1:4" ht="12.75">
      <c r="A9" s="15" t="s">
        <v>179</v>
      </c>
      <c r="B9" s="7">
        <v>0</v>
      </c>
      <c r="C9" s="19">
        <v>0</v>
      </c>
      <c r="D9" s="20">
        <v>1271136</v>
      </c>
    </row>
    <row r="10" spans="1:4" ht="12.75">
      <c r="A10" s="15" t="s">
        <v>180</v>
      </c>
      <c r="B10" s="7">
        <v>0</v>
      </c>
      <c r="C10" s="19">
        <v>0</v>
      </c>
      <c r="D10" s="20">
        <v>1271137</v>
      </c>
    </row>
    <row r="11" spans="1:4" ht="12.75">
      <c r="A11" s="14" t="s">
        <v>181</v>
      </c>
      <c r="B11" s="8">
        <v>0</v>
      </c>
      <c r="C11" s="8">
        <f>C12+C13+C14+C15</f>
        <v>0</v>
      </c>
      <c r="D11" s="20">
        <v>1271138</v>
      </c>
    </row>
    <row r="12" spans="1:4" ht="12.75">
      <c r="A12" s="15" t="s">
        <v>182</v>
      </c>
      <c r="B12" s="7">
        <v>0</v>
      </c>
      <c r="C12" s="19">
        <v>0</v>
      </c>
      <c r="D12" s="20">
        <v>1271139</v>
      </c>
    </row>
    <row r="13" spans="1:4" ht="12.75">
      <c r="A13" s="15" t="s">
        <v>183</v>
      </c>
      <c r="B13" s="7">
        <v>0</v>
      </c>
      <c r="C13" s="19">
        <v>0</v>
      </c>
      <c r="D13" s="20">
        <v>1271140</v>
      </c>
    </row>
    <row r="14" spans="1:4" ht="12.75">
      <c r="A14" s="15" t="s">
        <v>184</v>
      </c>
      <c r="B14" s="7">
        <v>0</v>
      </c>
      <c r="C14" s="19">
        <v>0</v>
      </c>
      <c r="D14" s="20">
        <v>1271141</v>
      </c>
    </row>
    <row r="15" spans="1:4" ht="12.75">
      <c r="A15" s="15" t="s">
        <v>185</v>
      </c>
      <c r="B15" s="7">
        <v>0</v>
      </c>
      <c r="C15" s="19">
        <v>0</v>
      </c>
      <c r="D15" s="20">
        <v>1271142</v>
      </c>
    </row>
    <row r="16" spans="1:4" ht="12.75">
      <c r="A16" s="18" t="s">
        <v>186</v>
      </c>
      <c r="B16" s="7">
        <v>0</v>
      </c>
      <c r="C16" s="19">
        <v>0</v>
      </c>
      <c r="D16" s="20">
        <v>1271143</v>
      </c>
    </row>
    <row r="17" spans="1:4" ht="12.75">
      <c r="A17" s="14" t="s">
        <v>187</v>
      </c>
      <c r="B17" s="8">
        <v>0</v>
      </c>
      <c r="C17" s="8">
        <f>C18+C20+C22</f>
        <v>0</v>
      </c>
      <c r="D17" s="20">
        <v>1271144</v>
      </c>
    </row>
    <row r="18" spans="1:4" ht="12.75">
      <c r="A18" s="16" t="s">
        <v>188</v>
      </c>
      <c r="B18" s="8">
        <v>0</v>
      </c>
      <c r="C18" s="8">
        <f>C19</f>
        <v>0</v>
      </c>
      <c r="D18" s="20">
        <v>1271145</v>
      </c>
    </row>
    <row r="19" spans="1:4" ht="12.75">
      <c r="A19" s="17" t="s">
        <v>188</v>
      </c>
      <c r="B19" s="7">
        <v>0</v>
      </c>
      <c r="C19" s="19">
        <v>0</v>
      </c>
      <c r="D19" s="20">
        <v>1271146</v>
      </c>
    </row>
    <row r="20" spans="1:4" ht="12.75">
      <c r="A20" s="16" t="s">
        <v>189</v>
      </c>
      <c r="B20" s="8">
        <v>0</v>
      </c>
      <c r="C20" s="8">
        <f>C21</f>
        <v>0</v>
      </c>
      <c r="D20" s="20">
        <v>1271147</v>
      </c>
    </row>
    <row r="21" spans="1:4" ht="12.75">
      <c r="A21" s="17" t="s">
        <v>189</v>
      </c>
      <c r="B21" s="7">
        <v>0</v>
      </c>
      <c r="C21" s="19">
        <v>0</v>
      </c>
      <c r="D21" s="20">
        <v>1271148</v>
      </c>
    </row>
    <row r="22" spans="1:4" ht="12.75">
      <c r="A22" s="15" t="s">
        <v>190</v>
      </c>
      <c r="B22" s="7">
        <v>0</v>
      </c>
      <c r="C22" s="19">
        <v>0</v>
      </c>
      <c r="D22" s="20">
        <v>1271338</v>
      </c>
    </row>
    <row r="23" spans="1:4" ht="12.75">
      <c r="A23" s="14" t="s">
        <v>191</v>
      </c>
      <c r="B23" s="8">
        <v>0</v>
      </c>
      <c r="C23" s="8">
        <f>C24+C25+C26+C27+C28+C29+C30+C31+C32+C33+C34+C35+C37</f>
        <v>0</v>
      </c>
      <c r="D23" s="20">
        <v>1271149</v>
      </c>
    </row>
    <row r="24" spans="1:4" ht="12.75">
      <c r="A24" s="15" t="s">
        <v>192</v>
      </c>
      <c r="B24" s="7">
        <v>0</v>
      </c>
      <c r="C24" s="19">
        <v>0</v>
      </c>
      <c r="D24" s="20">
        <v>1271150</v>
      </c>
    </row>
    <row r="25" spans="1:4" ht="12.75">
      <c r="A25" s="15" t="s">
        <v>193</v>
      </c>
      <c r="B25" s="7">
        <v>0</v>
      </c>
      <c r="C25" s="19">
        <v>0</v>
      </c>
      <c r="D25" s="20">
        <v>1271151</v>
      </c>
    </row>
    <row r="26" spans="1:4" ht="12.75">
      <c r="A26" s="15" t="s">
        <v>194</v>
      </c>
      <c r="B26" s="7">
        <v>0</v>
      </c>
      <c r="C26" s="19">
        <v>0</v>
      </c>
      <c r="D26" s="20">
        <v>1271152</v>
      </c>
    </row>
    <row r="27" spans="1:4" ht="12.75">
      <c r="A27" s="15" t="s">
        <v>195</v>
      </c>
      <c r="B27" s="7">
        <v>0</v>
      </c>
      <c r="C27" s="19">
        <v>0</v>
      </c>
      <c r="D27" s="20">
        <v>1271153</v>
      </c>
    </row>
    <row r="28" spans="1:4" ht="12.75">
      <c r="A28" s="15" t="s">
        <v>196</v>
      </c>
      <c r="B28" s="7">
        <v>0</v>
      </c>
      <c r="C28" s="19">
        <v>0</v>
      </c>
      <c r="D28" s="20">
        <v>1271154</v>
      </c>
    </row>
    <row r="29" spans="1:4" ht="12.75">
      <c r="A29" s="15" t="s">
        <v>197</v>
      </c>
      <c r="B29" s="7">
        <v>0</v>
      </c>
      <c r="C29" s="19">
        <v>0</v>
      </c>
      <c r="D29" s="20">
        <v>1271340</v>
      </c>
    </row>
    <row r="30" spans="1:4" ht="12.75">
      <c r="A30" s="15" t="s">
        <v>198</v>
      </c>
      <c r="B30" s="7">
        <v>0</v>
      </c>
      <c r="C30" s="19">
        <v>0</v>
      </c>
      <c r="D30" s="20">
        <v>1271155</v>
      </c>
    </row>
    <row r="31" spans="1:4" ht="12.75">
      <c r="A31" s="15" t="s">
        <v>199</v>
      </c>
      <c r="B31" s="7">
        <v>0</v>
      </c>
      <c r="C31" s="19">
        <v>0</v>
      </c>
      <c r="D31" s="20">
        <v>1271156</v>
      </c>
    </row>
    <row r="32" spans="1:4" ht="12.75">
      <c r="A32" s="15" t="s">
        <v>200</v>
      </c>
      <c r="B32" s="7">
        <v>0</v>
      </c>
      <c r="C32" s="19">
        <v>0</v>
      </c>
      <c r="D32" s="20">
        <v>1271157</v>
      </c>
    </row>
    <row r="33" spans="1:4" ht="12.75">
      <c r="A33" s="15" t="s">
        <v>201</v>
      </c>
      <c r="B33" s="7">
        <v>0</v>
      </c>
      <c r="C33" s="19">
        <v>0</v>
      </c>
      <c r="D33" s="20">
        <v>1271341</v>
      </c>
    </row>
    <row r="34" spans="1:4" ht="12.75">
      <c r="A34" s="15" t="s">
        <v>202</v>
      </c>
      <c r="B34" s="7">
        <v>0</v>
      </c>
      <c r="C34" s="19">
        <v>0</v>
      </c>
      <c r="D34" s="20">
        <v>1271158</v>
      </c>
    </row>
    <row r="35" spans="1:4" ht="12.75">
      <c r="A35" s="16" t="s">
        <v>203</v>
      </c>
      <c r="B35" s="8">
        <v>0</v>
      </c>
      <c r="C35" s="8">
        <f>C36</f>
        <v>0</v>
      </c>
      <c r="D35" s="20">
        <v>1271160</v>
      </c>
    </row>
    <row r="36" spans="1:4" ht="12.75">
      <c r="A36" s="17" t="s">
        <v>203</v>
      </c>
      <c r="B36" s="7">
        <v>0</v>
      </c>
      <c r="C36" s="19">
        <v>0</v>
      </c>
      <c r="D36" s="20">
        <v>1271161</v>
      </c>
    </row>
    <row r="37" spans="1:4" ht="25.5">
      <c r="A37" s="15" t="s">
        <v>204</v>
      </c>
      <c r="B37" s="7">
        <v>0</v>
      </c>
      <c r="C37" s="19">
        <v>0</v>
      </c>
      <c r="D37" s="20">
        <v>1271163</v>
      </c>
    </row>
    <row r="38" spans="1:4" ht="25.5">
      <c r="A38" s="12" t="s">
        <v>205</v>
      </c>
      <c r="B38" s="7">
        <v>0</v>
      </c>
      <c r="C38" s="19">
        <v>0</v>
      </c>
      <c r="D38" s="20">
        <v>1271164</v>
      </c>
    </row>
    <row r="39" spans="1:4" ht="12.75">
      <c r="A39" s="12" t="s">
        <v>206</v>
      </c>
      <c r="B39" s="7">
        <v>0</v>
      </c>
      <c r="C39" s="19">
        <v>0</v>
      </c>
      <c r="D39" s="20">
        <v>1271165</v>
      </c>
    </row>
    <row r="40" spans="1:4" ht="12.75">
      <c r="A40" s="12" t="s">
        <v>207</v>
      </c>
      <c r="B40" s="7">
        <v>0</v>
      </c>
      <c r="C40" s="19">
        <v>0</v>
      </c>
      <c r="D40" s="20">
        <v>1271166</v>
      </c>
    </row>
    <row r="41" spans="1:4" ht="12.75">
      <c r="A41" s="13" t="s">
        <v>208</v>
      </c>
      <c r="B41" s="8">
        <v>11.16</v>
      </c>
      <c r="C41" s="8">
        <f>C42</f>
        <v>0</v>
      </c>
      <c r="D41" s="20">
        <v>1271167</v>
      </c>
    </row>
    <row r="42" spans="1:4" ht="12.75">
      <c r="A42" s="14" t="s">
        <v>208</v>
      </c>
      <c r="B42" s="8">
        <v>11.16</v>
      </c>
      <c r="C42" s="8">
        <f>C43+C44+C45+C46</f>
        <v>0</v>
      </c>
      <c r="D42" s="20">
        <v>1271168</v>
      </c>
    </row>
    <row r="43" spans="1:4" ht="12.75">
      <c r="A43" s="15" t="s">
        <v>209</v>
      </c>
      <c r="B43" s="7">
        <v>0</v>
      </c>
      <c r="C43" s="19">
        <v>0</v>
      </c>
      <c r="D43" s="20">
        <v>1271169</v>
      </c>
    </row>
    <row r="44" spans="1:4" ht="12.75">
      <c r="A44" s="15" t="s">
        <v>210</v>
      </c>
      <c r="B44" s="7">
        <v>0</v>
      </c>
      <c r="C44" s="19">
        <v>0</v>
      </c>
      <c r="D44" s="20">
        <v>1271170</v>
      </c>
    </row>
    <row r="45" spans="1:4" ht="12.75">
      <c r="A45" s="15" t="s">
        <v>211</v>
      </c>
      <c r="B45" s="7">
        <v>11.16</v>
      </c>
      <c r="C45" s="19">
        <v>0</v>
      </c>
      <c r="D45" s="20">
        <v>1271171</v>
      </c>
    </row>
    <row r="46" spans="1:4" ht="12.75">
      <c r="A46" s="15" t="s">
        <v>212</v>
      </c>
      <c r="B46" s="7">
        <v>0</v>
      </c>
      <c r="C46" s="19">
        <v>0</v>
      </c>
      <c r="D46" s="20">
        <v>1271172</v>
      </c>
    </row>
    <row r="47" spans="1:4" ht="12.75">
      <c r="A47" s="11" t="s">
        <v>213</v>
      </c>
      <c r="B47" s="8">
        <v>514026.22</v>
      </c>
      <c r="C47" s="8">
        <f>C48+C53+C135+C141+C164+C169+C170+C171+C174</f>
        <v>362739.49</v>
      </c>
      <c r="D47" s="20">
        <v>1271173</v>
      </c>
    </row>
    <row r="48" spans="1:4" ht="12.75">
      <c r="A48" s="13" t="s">
        <v>214</v>
      </c>
      <c r="B48" s="8">
        <v>1332.68</v>
      </c>
      <c r="C48" s="8">
        <f>C49+C50+C51+C52</f>
        <v>1482</v>
      </c>
      <c r="D48" s="20">
        <v>1271174</v>
      </c>
    </row>
    <row r="49" spans="1:4" ht="12.75">
      <c r="A49" s="18" t="s">
        <v>215</v>
      </c>
      <c r="B49" s="7">
        <v>1332.68</v>
      </c>
      <c r="C49" s="19">
        <v>1482</v>
      </c>
      <c r="D49" s="20">
        <v>1271175</v>
      </c>
    </row>
    <row r="50" spans="1:4" ht="12.75">
      <c r="A50" s="18" t="s">
        <v>216</v>
      </c>
      <c r="B50" s="7">
        <v>0</v>
      </c>
      <c r="C50" s="19">
        <v>0</v>
      </c>
      <c r="D50" s="20">
        <v>1271176</v>
      </c>
    </row>
    <row r="51" spans="1:4" ht="12.75">
      <c r="A51" s="18" t="s">
        <v>217</v>
      </c>
      <c r="B51" s="7">
        <v>0</v>
      </c>
      <c r="C51" s="19">
        <v>0</v>
      </c>
      <c r="D51" s="20">
        <v>1271177</v>
      </c>
    </row>
    <row r="52" spans="1:4" ht="12.75">
      <c r="A52" s="18" t="s">
        <v>218</v>
      </c>
      <c r="B52" s="7">
        <v>0</v>
      </c>
      <c r="C52" s="19">
        <v>0</v>
      </c>
      <c r="D52" s="20">
        <v>1271179</v>
      </c>
    </row>
    <row r="53" spans="1:4" ht="12.75">
      <c r="A53" s="13" t="s">
        <v>219</v>
      </c>
      <c r="B53" s="8">
        <v>395805.52</v>
      </c>
      <c r="C53" s="8">
        <f>C54+C72+C123+C130</f>
        <v>254750.91999999998</v>
      </c>
      <c r="D53" s="20">
        <v>1271180</v>
      </c>
    </row>
    <row r="54" spans="1:4" ht="12.75">
      <c r="A54" s="14" t="s">
        <v>220</v>
      </c>
      <c r="B54" s="8">
        <v>0</v>
      </c>
      <c r="C54" s="8">
        <f>C55+C56+C57+C58+C59+C60+C61+C62+C69+C70+C71</f>
        <v>0</v>
      </c>
      <c r="D54" s="20">
        <v>1271181</v>
      </c>
    </row>
    <row r="55" spans="1:4" ht="12.75">
      <c r="A55" s="15" t="s">
        <v>221</v>
      </c>
      <c r="B55" s="7">
        <v>0</v>
      </c>
      <c r="C55" s="19">
        <v>0</v>
      </c>
      <c r="D55" s="20">
        <v>1271182</v>
      </c>
    </row>
    <row r="56" spans="1:4" ht="12.75">
      <c r="A56" s="15" t="s">
        <v>222</v>
      </c>
      <c r="B56" s="7">
        <v>0</v>
      </c>
      <c r="C56" s="19">
        <v>0</v>
      </c>
      <c r="D56" s="20">
        <v>1271183</v>
      </c>
    </row>
    <row r="57" spans="1:4" ht="12.75">
      <c r="A57" s="15" t="s">
        <v>223</v>
      </c>
      <c r="B57" s="7">
        <v>0</v>
      </c>
      <c r="C57" s="19">
        <v>0</v>
      </c>
      <c r="D57" s="20">
        <v>1271184</v>
      </c>
    </row>
    <row r="58" spans="1:4" ht="12.75">
      <c r="A58" s="15" t="s">
        <v>224</v>
      </c>
      <c r="B58" s="7">
        <v>0</v>
      </c>
      <c r="C58" s="19">
        <v>0</v>
      </c>
      <c r="D58" s="20">
        <v>1271185</v>
      </c>
    </row>
    <row r="59" spans="1:4" ht="12.75">
      <c r="A59" s="15" t="s">
        <v>225</v>
      </c>
      <c r="B59" s="7">
        <v>0</v>
      </c>
      <c r="C59" s="19">
        <v>0</v>
      </c>
      <c r="D59" s="20">
        <v>1271186</v>
      </c>
    </row>
    <row r="60" spans="1:4" ht="12.75">
      <c r="A60" s="15" t="s">
        <v>226</v>
      </c>
      <c r="B60" s="7">
        <v>0</v>
      </c>
      <c r="C60" s="19">
        <v>0</v>
      </c>
      <c r="D60" s="20">
        <v>1271187</v>
      </c>
    </row>
    <row r="61" spans="1:4" ht="12.75">
      <c r="A61" s="15" t="s">
        <v>227</v>
      </c>
      <c r="B61" s="7">
        <v>0</v>
      </c>
      <c r="C61" s="19">
        <v>0</v>
      </c>
      <c r="D61" s="20">
        <v>1271188</v>
      </c>
    </row>
    <row r="62" spans="1:4" ht="12.75">
      <c r="A62" s="16" t="s">
        <v>228</v>
      </c>
      <c r="B62" s="8">
        <v>0</v>
      </c>
      <c r="C62" s="8">
        <f>C63+C64+C65+C66+C67+C68</f>
        <v>0</v>
      </c>
      <c r="D62" s="20">
        <v>1271343</v>
      </c>
    </row>
    <row r="63" spans="1:4" ht="12.75">
      <c r="A63" s="17" t="s">
        <v>229</v>
      </c>
      <c r="B63" s="7">
        <v>0</v>
      </c>
      <c r="C63" s="19">
        <v>0</v>
      </c>
      <c r="D63" s="20">
        <v>1271344</v>
      </c>
    </row>
    <row r="64" spans="1:4" ht="12.75">
      <c r="A64" s="17" t="s">
        <v>230</v>
      </c>
      <c r="B64" s="7">
        <v>0</v>
      </c>
      <c r="C64" s="19">
        <v>0</v>
      </c>
      <c r="D64" s="20">
        <v>1271345</v>
      </c>
    </row>
    <row r="65" spans="1:4" ht="12.75">
      <c r="A65" s="17" t="s">
        <v>231</v>
      </c>
      <c r="B65" s="7">
        <v>0</v>
      </c>
      <c r="C65" s="19">
        <v>0</v>
      </c>
      <c r="D65" s="20">
        <v>1271346</v>
      </c>
    </row>
    <row r="66" spans="1:4" ht="12.75">
      <c r="A66" s="17" t="s">
        <v>232</v>
      </c>
      <c r="B66" s="7">
        <v>0</v>
      </c>
      <c r="C66" s="19">
        <v>0</v>
      </c>
      <c r="D66" s="20">
        <v>1271347</v>
      </c>
    </row>
    <row r="67" spans="1:4" ht="12.75">
      <c r="A67" s="17" t="s">
        <v>233</v>
      </c>
      <c r="B67" s="7">
        <v>0</v>
      </c>
      <c r="C67" s="19">
        <v>0</v>
      </c>
      <c r="D67" s="20">
        <v>1271348</v>
      </c>
    </row>
    <row r="68" spans="1:4" ht="12.75">
      <c r="A68" s="17" t="s">
        <v>234</v>
      </c>
      <c r="B68" s="7">
        <v>0</v>
      </c>
      <c r="C68" s="19">
        <v>0</v>
      </c>
      <c r="D68" s="20">
        <v>1271349</v>
      </c>
    </row>
    <row r="69" spans="1:4" ht="12.75">
      <c r="A69" s="15" t="s">
        <v>235</v>
      </c>
      <c r="B69" s="7">
        <v>0</v>
      </c>
      <c r="C69" s="19">
        <v>0</v>
      </c>
      <c r="D69" s="20">
        <v>1271339</v>
      </c>
    </row>
    <row r="70" spans="1:4" ht="12.75">
      <c r="A70" s="15" t="s">
        <v>236</v>
      </c>
      <c r="B70" s="7">
        <v>0</v>
      </c>
      <c r="C70" s="19">
        <v>0</v>
      </c>
      <c r="D70" s="20">
        <v>1271350</v>
      </c>
    </row>
    <row r="71" spans="1:4" ht="12.75">
      <c r="A71" s="15" t="s">
        <v>237</v>
      </c>
      <c r="B71" s="7">
        <v>0</v>
      </c>
      <c r="C71" s="19">
        <v>0</v>
      </c>
      <c r="D71" s="20">
        <v>1271352</v>
      </c>
    </row>
    <row r="72" spans="1:4" ht="12.75">
      <c r="A72" s="14" t="s">
        <v>238</v>
      </c>
      <c r="B72" s="8">
        <v>300032.01</v>
      </c>
      <c r="C72" s="8">
        <f>C73+C74+C75+C76+C77+C78+C79+C80+C81+C82+C83+C84+C85+C86+C87+C88+C89+C90+C91+C92+C93+C94+C95+C96+C97+C98+C99+C100+C101+C102+C103+C104+C105+C106+C107+C108+C113+C114+C115+C116+C117+C118+C119+C120+C121+C122</f>
        <v>156730.23999999996</v>
      </c>
      <c r="D72" s="20">
        <v>1271189</v>
      </c>
    </row>
    <row r="73" spans="1:4" ht="12.75">
      <c r="A73" s="15" t="s">
        <v>239</v>
      </c>
      <c r="B73" s="7">
        <v>0</v>
      </c>
      <c r="C73" s="19">
        <v>0</v>
      </c>
      <c r="D73" s="20">
        <v>1271190</v>
      </c>
    </row>
    <row r="74" spans="1:4" ht="12.75">
      <c r="A74" s="15" t="s">
        <v>240</v>
      </c>
      <c r="B74" s="7">
        <v>0</v>
      </c>
      <c r="C74" s="19">
        <v>0</v>
      </c>
      <c r="D74" s="20">
        <v>1271191</v>
      </c>
    </row>
    <row r="75" spans="1:4" ht="12.75">
      <c r="A75" s="15" t="s">
        <v>241</v>
      </c>
      <c r="B75" s="7">
        <v>215.55</v>
      </c>
      <c r="C75" s="19">
        <v>256.65</v>
      </c>
      <c r="D75" s="20">
        <v>1271192</v>
      </c>
    </row>
    <row r="76" spans="1:4" ht="12.75">
      <c r="A76" s="15" t="s">
        <v>242</v>
      </c>
      <c r="B76" s="7">
        <v>0</v>
      </c>
      <c r="C76" s="19">
        <v>0</v>
      </c>
      <c r="D76" s="20">
        <v>1271193</v>
      </c>
    </row>
    <row r="77" spans="1:4" ht="12.75">
      <c r="A77" s="15" t="s">
        <v>243</v>
      </c>
      <c r="B77" s="7">
        <v>0</v>
      </c>
      <c r="C77" s="19">
        <v>0</v>
      </c>
      <c r="D77" s="20">
        <v>1271194</v>
      </c>
    </row>
    <row r="78" spans="1:4" ht="12.75">
      <c r="A78" s="15" t="s">
        <v>244</v>
      </c>
      <c r="B78" s="7">
        <v>0</v>
      </c>
      <c r="C78" s="19">
        <v>0</v>
      </c>
      <c r="D78" s="20">
        <v>1271195</v>
      </c>
    </row>
    <row r="79" spans="1:4" ht="12.75">
      <c r="A79" s="15" t="s">
        <v>245</v>
      </c>
      <c r="B79" s="7">
        <v>0</v>
      </c>
      <c r="C79" s="19">
        <v>0</v>
      </c>
      <c r="D79" s="20">
        <v>1271196</v>
      </c>
    </row>
    <row r="80" spans="1:4" ht="12.75">
      <c r="A80" s="15" t="s">
        <v>246</v>
      </c>
      <c r="B80" s="7">
        <v>0</v>
      </c>
      <c r="C80" s="19">
        <v>0</v>
      </c>
      <c r="D80" s="20">
        <v>1271197</v>
      </c>
    </row>
    <row r="81" spans="1:4" ht="12.75">
      <c r="A81" s="15" t="s">
        <v>247</v>
      </c>
      <c r="B81" s="7">
        <v>0</v>
      </c>
      <c r="C81" s="19">
        <v>0</v>
      </c>
      <c r="D81" s="20">
        <v>1271198</v>
      </c>
    </row>
    <row r="82" spans="1:4" ht="12.75">
      <c r="A82" s="15" t="s">
        <v>248</v>
      </c>
      <c r="B82" s="7">
        <v>0</v>
      </c>
      <c r="C82" s="19">
        <v>0</v>
      </c>
      <c r="D82" s="20">
        <v>1271199</v>
      </c>
    </row>
    <row r="83" spans="1:4" ht="12.75">
      <c r="A83" s="15" t="s">
        <v>249</v>
      </c>
      <c r="B83" s="7">
        <v>0</v>
      </c>
      <c r="C83" s="19">
        <v>0</v>
      </c>
      <c r="D83" s="20">
        <v>1271200</v>
      </c>
    </row>
    <row r="84" spans="1:4" ht="12.75">
      <c r="A84" s="15" t="s">
        <v>250</v>
      </c>
      <c r="B84" s="7">
        <v>0</v>
      </c>
      <c r="C84" s="19">
        <v>0</v>
      </c>
      <c r="D84" s="20">
        <v>1271201</v>
      </c>
    </row>
    <row r="85" spans="1:4" ht="25.5">
      <c r="A85" s="15" t="s">
        <v>251</v>
      </c>
      <c r="B85" s="7">
        <v>98.3</v>
      </c>
      <c r="C85" s="19">
        <v>1605.52</v>
      </c>
      <c r="D85" s="20">
        <v>1271202</v>
      </c>
    </row>
    <row r="86" spans="1:4" ht="12.75">
      <c r="A86" s="15" t="s">
        <v>252</v>
      </c>
      <c r="B86" s="7">
        <v>0</v>
      </c>
      <c r="C86" s="19">
        <v>0</v>
      </c>
      <c r="D86" s="20">
        <v>1271203</v>
      </c>
    </row>
    <row r="87" spans="1:4" ht="12.75">
      <c r="A87" s="15" t="s">
        <v>253</v>
      </c>
      <c r="B87" s="7">
        <v>0</v>
      </c>
      <c r="C87" s="19">
        <v>0</v>
      </c>
      <c r="D87" s="20">
        <v>1271204</v>
      </c>
    </row>
    <row r="88" spans="1:4" ht="12.75">
      <c r="A88" s="15" t="s">
        <v>254</v>
      </c>
      <c r="B88" s="7">
        <v>0</v>
      </c>
      <c r="C88" s="19">
        <v>0</v>
      </c>
      <c r="D88" s="20">
        <v>1271205</v>
      </c>
    </row>
    <row r="89" spans="1:4" ht="12.75">
      <c r="A89" s="15" t="s">
        <v>255</v>
      </c>
      <c r="B89" s="7">
        <v>0</v>
      </c>
      <c r="C89" s="19">
        <v>0</v>
      </c>
      <c r="D89" s="20">
        <v>1271206</v>
      </c>
    </row>
    <row r="90" spans="1:4" ht="25.5">
      <c r="A90" s="15" t="s">
        <v>256</v>
      </c>
      <c r="B90" s="7">
        <v>16614.99</v>
      </c>
      <c r="C90" s="19">
        <v>8442.95</v>
      </c>
      <c r="D90" s="20">
        <v>1271207</v>
      </c>
    </row>
    <row r="91" spans="1:4" ht="12.75">
      <c r="A91" s="15" t="s">
        <v>257</v>
      </c>
      <c r="B91" s="7">
        <v>0</v>
      </c>
      <c r="C91" s="19">
        <v>0</v>
      </c>
      <c r="D91" s="20">
        <v>1271208</v>
      </c>
    </row>
    <row r="92" spans="1:4" ht="12.75">
      <c r="A92" s="15" t="s">
        <v>258</v>
      </c>
      <c r="B92" s="7">
        <v>252030</v>
      </c>
      <c r="C92" s="19">
        <v>117300</v>
      </c>
      <c r="D92" s="20">
        <v>1271209</v>
      </c>
    </row>
    <row r="93" spans="1:4" ht="12.75">
      <c r="A93" s="15" t="s">
        <v>259</v>
      </c>
      <c r="B93" s="7">
        <v>10920</v>
      </c>
      <c r="C93" s="19">
        <v>11071.25</v>
      </c>
      <c r="D93" s="20">
        <v>1271210</v>
      </c>
    </row>
    <row r="94" spans="1:4" ht="12.75">
      <c r="A94" s="15" t="s">
        <v>260</v>
      </c>
      <c r="B94" s="7">
        <v>0</v>
      </c>
      <c r="C94" s="19">
        <v>0</v>
      </c>
      <c r="D94" s="20">
        <v>1271211</v>
      </c>
    </row>
    <row r="95" spans="1:4" ht="12.75">
      <c r="A95" s="15" t="s">
        <v>261</v>
      </c>
      <c r="B95" s="7">
        <v>2241.14</v>
      </c>
      <c r="C95" s="19">
        <v>2241.14</v>
      </c>
      <c r="D95" s="20">
        <v>1271212</v>
      </c>
    </row>
    <row r="96" spans="1:4" ht="12.75">
      <c r="A96" s="15" t="s">
        <v>194</v>
      </c>
      <c r="B96" s="7">
        <v>120</v>
      </c>
      <c r="C96" s="19">
        <v>120</v>
      </c>
      <c r="D96" s="20">
        <v>1271215</v>
      </c>
    </row>
    <row r="97" spans="1:4" ht="12.75">
      <c r="A97" s="15" t="s">
        <v>262</v>
      </c>
      <c r="B97" s="7">
        <v>0</v>
      </c>
      <c r="C97" s="19">
        <v>0</v>
      </c>
      <c r="D97" s="20">
        <v>1271213</v>
      </c>
    </row>
    <row r="98" spans="1:4" ht="12.75">
      <c r="A98" s="15" t="s">
        <v>263</v>
      </c>
      <c r="B98" s="7">
        <v>13232.12</v>
      </c>
      <c r="C98" s="19">
        <v>12993.74</v>
      </c>
      <c r="D98" s="20">
        <v>1271214</v>
      </c>
    </row>
    <row r="99" spans="1:4" ht="12.75">
      <c r="A99" s="15" t="s">
        <v>264</v>
      </c>
      <c r="B99" s="7">
        <v>0</v>
      </c>
      <c r="C99" s="19">
        <v>0</v>
      </c>
      <c r="D99" s="20">
        <v>1271216</v>
      </c>
    </row>
    <row r="100" spans="1:4" ht="12.75">
      <c r="A100" s="15" t="s">
        <v>265</v>
      </c>
      <c r="B100" s="7">
        <v>0</v>
      </c>
      <c r="C100" s="19">
        <v>0</v>
      </c>
      <c r="D100" s="20">
        <v>1271217</v>
      </c>
    </row>
    <row r="101" spans="1:4" ht="12.75">
      <c r="A101" s="15" t="s">
        <v>266</v>
      </c>
      <c r="B101" s="7">
        <v>904</v>
      </c>
      <c r="C101" s="19">
        <v>571.18</v>
      </c>
      <c r="D101" s="20">
        <v>1271218</v>
      </c>
    </row>
    <row r="102" spans="1:4" ht="12.75">
      <c r="A102" s="15" t="s">
        <v>267</v>
      </c>
      <c r="B102" s="7">
        <v>1390.2</v>
      </c>
      <c r="C102" s="19">
        <v>574.21</v>
      </c>
      <c r="D102" s="20">
        <v>1271236</v>
      </c>
    </row>
    <row r="103" spans="1:4" ht="12.75">
      <c r="A103" s="15" t="s">
        <v>268</v>
      </c>
      <c r="B103" s="7">
        <v>0</v>
      </c>
      <c r="C103" s="19">
        <v>0</v>
      </c>
      <c r="D103" s="20">
        <v>1271219</v>
      </c>
    </row>
    <row r="104" spans="1:4" ht="12.75">
      <c r="A104" s="15" t="s">
        <v>269</v>
      </c>
      <c r="B104" s="7">
        <v>225.9</v>
      </c>
      <c r="C104" s="19">
        <v>116.3</v>
      </c>
      <c r="D104" s="20">
        <v>1271220</v>
      </c>
    </row>
    <row r="105" spans="1:4" ht="12.75">
      <c r="A105" s="15" t="s">
        <v>270</v>
      </c>
      <c r="B105" s="7">
        <v>0</v>
      </c>
      <c r="C105" s="19">
        <v>0</v>
      </c>
      <c r="D105" s="20">
        <v>1271221</v>
      </c>
    </row>
    <row r="106" spans="1:4" ht="12.75">
      <c r="A106" s="15" t="s">
        <v>271</v>
      </c>
      <c r="B106" s="7">
        <v>0</v>
      </c>
      <c r="C106" s="19">
        <v>0</v>
      </c>
      <c r="D106" s="20">
        <v>1271222</v>
      </c>
    </row>
    <row r="107" spans="1:4" ht="12.75">
      <c r="A107" s="15" t="s">
        <v>272</v>
      </c>
      <c r="B107" s="7">
        <v>0</v>
      </c>
      <c r="C107" s="19">
        <v>0</v>
      </c>
      <c r="D107" s="20">
        <v>1271237</v>
      </c>
    </row>
    <row r="108" spans="1:4" ht="12.75">
      <c r="A108" s="16" t="s">
        <v>273</v>
      </c>
      <c r="B108" s="8">
        <v>2039.81</v>
      </c>
      <c r="C108" s="8">
        <f>C109+C110+C111+C112</f>
        <v>1437.3</v>
      </c>
      <c r="D108" s="20">
        <v>1271223</v>
      </c>
    </row>
    <row r="109" spans="1:4" ht="12.75">
      <c r="A109" s="17" t="s">
        <v>274</v>
      </c>
      <c r="B109" s="7">
        <v>49.9</v>
      </c>
      <c r="C109" s="19">
        <v>0</v>
      </c>
      <c r="D109" s="20">
        <v>1271224</v>
      </c>
    </row>
    <row r="110" spans="1:4" ht="12.75">
      <c r="A110" s="17" t="s">
        <v>275</v>
      </c>
      <c r="B110" s="7">
        <v>0</v>
      </c>
      <c r="C110" s="19">
        <v>49</v>
      </c>
      <c r="D110" s="20">
        <v>1271225</v>
      </c>
    </row>
    <row r="111" spans="1:4" ht="12.75">
      <c r="A111" s="17" t="s">
        <v>276</v>
      </c>
      <c r="B111" s="7">
        <v>1989.91</v>
      </c>
      <c r="C111" s="19">
        <v>1388.3</v>
      </c>
      <c r="D111" s="20">
        <v>1271226</v>
      </c>
    </row>
    <row r="112" spans="1:4" ht="12.75">
      <c r="A112" s="17" t="s">
        <v>277</v>
      </c>
      <c r="B112" s="7">
        <v>0</v>
      </c>
      <c r="C112" s="19">
        <v>0</v>
      </c>
      <c r="D112" s="20">
        <v>1271227</v>
      </c>
    </row>
    <row r="113" spans="1:4" ht="12.75">
      <c r="A113" s="15" t="s">
        <v>278</v>
      </c>
      <c r="B113" s="7">
        <v>0</v>
      </c>
      <c r="C113" s="19">
        <v>0</v>
      </c>
      <c r="D113" s="20">
        <v>1271228</v>
      </c>
    </row>
    <row r="114" spans="1:4" ht="12.75">
      <c r="A114" s="15" t="s">
        <v>279</v>
      </c>
      <c r="B114" s="7">
        <v>0</v>
      </c>
      <c r="C114" s="19">
        <v>0</v>
      </c>
      <c r="D114" s="20">
        <v>1271229</v>
      </c>
    </row>
    <row r="115" spans="1:4" ht="25.5">
      <c r="A115" s="15" t="s">
        <v>280</v>
      </c>
      <c r="B115" s="7">
        <v>0</v>
      </c>
      <c r="C115" s="19">
        <v>0</v>
      </c>
      <c r="D115" s="20">
        <v>1271230</v>
      </c>
    </row>
    <row r="116" spans="1:4" ht="12.75">
      <c r="A116" s="15" t="s">
        <v>281</v>
      </c>
      <c r="B116" s="7">
        <v>0</v>
      </c>
      <c r="C116" s="19">
        <v>0</v>
      </c>
      <c r="D116" s="20">
        <v>1271231</v>
      </c>
    </row>
    <row r="117" spans="1:4" ht="25.5">
      <c r="A117" s="15" t="s">
        <v>282</v>
      </c>
      <c r="B117" s="7">
        <v>0</v>
      </c>
      <c r="C117" s="19">
        <v>0</v>
      </c>
      <c r="D117" s="20">
        <v>1271232</v>
      </c>
    </row>
    <row r="118" spans="1:4" ht="25.5">
      <c r="A118" s="15" t="s">
        <v>283</v>
      </c>
      <c r="B118" s="7">
        <v>0</v>
      </c>
      <c r="C118" s="19">
        <v>0</v>
      </c>
      <c r="D118" s="20">
        <v>1271233</v>
      </c>
    </row>
    <row r="119" spans="1:4" ht="25.5">
      <c r="A119" s="15" t="s">
        <v>284</v>
      </c>
      <c r="B119" s="7">
        <v>0</v>
      </c>
      <c r="C119" s="19">
        <v>0</v>
      </c>
      <c r="D119" s="20">
        <v>1271234</v>
      </c>
    </row>
    <row r="120" spans="1:4" ht="12.75">
      <c r="A120" s="15" t="s">
        <v>285</v>
      </c>
      <c r="B120" s="7">
        <v>0</v>
      </c>
      <c r="C120" s="19">
        <v>0</v>
      </c>
      <c r="D120" s="20">
        <v>1271235</v>
      </c>
    </row>
    <row r="121" spans="1:4" ht="12.75">
      <c r="A121" s="15" t="s">
        <v>286</v>
      </c>
      <c r="B121" s="7">
        <v>0</v>
      </c>
      <c r="C121" s="19">
        <v>0</v>
      </c>
      <c r="D121" s="20">
        <v>1271342</v>
      </c>
    </row>
    <row r="122" spans="1:4" ht="12.75">
      <c r="A122" s="15" t="s">
        <v>287</v>
      </c>
      <c r="B122" s="7">
        <v>0</v>
      </c>
      <c r="C122" s="19">
        <v>0</v>
      </c>
      <c r="D122" s="20">
        <v>1271351</v>
      </c>
    </row>
    <row r="123" spans="1:4" ht="12.75">
      <c r="A123" s="14" t="s">
        <v>288</v>
      </c>
      <c r="B123" s="8">
        <v>23793.02</v>
      </c>
      <c r="C123" s="8">
        <f>C124+C125+C126+C127+C128</f>
        <v>24889.32</v>
      </c>
      <c r="D123" s="20">
        <v>1271238</v>
      </c>
    </row>
    <row r="124" spans="1:4" ht="25.5">
      <c r="A124" s="15" t="s">
        <v>289</v>
      </c>
      <c r="B124" s="7">
        <v>11566</v>
      </c>
      <c r="C124" s="19">
        <v>12551.32</v>
      </c>
      <c r="D124" s="20">
        <v>1271239</v>
      </c>
    </row>
    <row r="125" spans="1:4" ht="12.75">
      <c r="A125" s="15" t="s">
        <v>290</v>
      </c>
      <c r="B125" s="7">
        <v>0</v>
      </c>
      <c r="C125" s="19">
        <v>0</v>
      </c>
      <c r="D125" s="20">
        <v>1271240</v>
      </c>
    </row>
    <row r="126" spans="1:4" ht="25.5">
      <c r="A126" s="15" t="s">
        <v>291</v>
      </c>
      <c r="B126" s="7">
        <v>105.2</v>
      </c>
      <c r="C126" s="19">
        <v>199</v>
      </c>
      <c r="D126" s="20">
        <v>1271242</v>
      </c>
    </row>
    <row r="127" spans="1:4" ht="12.75">
      <c r="A127" s="15" t="s">
        <v>292</v>
      </c>
      <c r="B127" s="7">
        <v>0</v>
      </c>
      <c r="C127" s="19">
        <v>0</v>
      </c>
      <c r="D127" s="20">
        <v>1271241</v>
      </c>
    </row>
    <row r="128" spans="1:4" ht="12.75">
      <c r="A128" s="16" t="s">
        <v>293</v>
      </c>
      <c r="B128" s="8">
        <v>12121.82</v>
      </c>
      <c r="C128" s="8">
        <f>C129</f>
        <v>12139</v>
      </c>
      <c r="D128" s="20">
        <v>1271243</v>
      </c>
    </row>
    <row r="129" spans="1:4" ht="12.75">
      <c r="A129" s="17" t="s">
        <v>293</v>
      </c>
      <c r="B129" s="7">
        <v>12121.82</v>
      </c>
      <c r="C129" s="19">
        <v>12139</v>
      </c>
      <c r="D129" s="20">
        <v>1271244</v>
      </c>
    </row>
    <row r="130" spans="1:4" ht="12.75">
      <c r="A130" s="14" t="s">
        <v>294</v>
      </c>
      <c r="B130" s="8">
        <v>71980.49</v>
      </c>
      <c r="C130" s="8">
        <f>C131+C132+C133+C134</f>
        <v>73131.36</v>
      </c>
      <c r="D130" s="20">
        <v>1271245</v>
      </c>
    </row>
    <row r="131" spans="1:4" ht="25.5">
      <c r="A131" s="15" t="s">
        <v>295</v>
      </c>
      <c r="B131" s="7">
        <v>51499.3</v>
      </c>
      <c r="C131" s="19">
        <v>47697.47</v>
      </c>
      <c r="D131" s="20">
        <v>1271246</v>
      </c>
    </row>
    <row r="132" spans="1:4" ht="25.5">
      <c r="A132" s="15" t="s">
        <v>296</v>
      </c>
      <c r="B132" s="7">
        <v>7719.51</v>
      </c>
      <c r="C132" s="19">
        <v>7910.71</v>
      </c>
      <c r="D132" s="20">
        <v>1271247</v>
      </c>
    </row>
    <row r="133" spans="1:4" ht="12.75">
      <c r="A133" s="15" t="s">
        <v>297</v>
      </c>
      <c r="B133" s="7">
        <v>11242.2</v>
      </c>
      <c r="C133" s="19">
        <v>16542.54</v>
      </c>
      <c r="D133" s="20">
        <v>1271248</v>
      </c>
    </row>
    <row r="134" spans="1:4" ht="12.75">
      <c r="A134" s="15" t="s">
        <v>298</v>
      </c>
      <c r="B134" s="7">
        <v>1519.48</v>
      </c>
      <c r="C134" s="19">
        <v>980.64</v>
      </c>
      <c r="D134" s="20">
        <v>1271249</v>
      </c>
    </row>
    <row r="135" spans="1:4" ht="12.75">
      <c r="A135" s="13" t="s">
        <v>299</v>
      </c>
      <c r="B135" s="8">
        <v>14561.67</v>
      </c>
      <c r="C135" s="8">
        <f>C136+C137+C138+C139+C140</f>
        <v>16118</v>
      </c>
      <c r="D135" s="20">
        <v>1271250</v>
      </c>
    </row>
    <row r="136" spans="1:4" ht="12.75">
      <c r="A136" s="18" t="s">
        <v>300</v>
      </c>
      <c r="B136" s="7">
        <v>14561.67</v>
      </c>
      <c r="C136" s="19">
        <v>15726.99</v>
      </c>
      <c r="D136" s="20">
        <v>1271251</v>
      </c>
    </row>
    <row r="137" spans="1:4" ht="12.75">
      <c r="A137" s="18" t="s">
        <v>301</v>
      </c>
      <c r="B137" s="7">
        <v>0</v>
      </c>
      <c r="C137" s="19">
        <v>391.01</v>
      </c>
      <c r="D137" s="20">
        <v>1271252</v>
      </c>
    </row>
    <row r="138" spans="1:4" ht="12.75">
      <c r="A138" s="18" t="s">
        <v>302</v>
      </c>
      <c r="B138" s="7">
        <v>0</v>
      </c>
      <c r="C138" s="19">
        <v>0</v>
      </c>
      <c r="D138" s="20">
        <v>1271253</v>
      </c>
    </row>
    <row r="139" spans="1:4" ht="12.75">
      <c r="A139" s="18" t="s">
        <v>303</v>
      </c>
      <c r="B139" s="7">
        <v>0</v>
      </c>
      <c r="C139" s="19">
        <v>0</v>
      </c>
      <c r="D139" s="20">
        <v>1271254</v>
      </c>
    </row>
    <row r="140" spans="1:4" ht="12.75">
      <c r="A140" s="18" t="s">
        <v>299</v>
      </c>
      <c r="B140" s="7">
        <v>0</v>
      </c>
      <c r="C140" s="19">
        <v>0</v>
      </c>
      <c r="D140" s="20">
        <v>1271255</v>
      </c>
    </row>
    <row r="141" spans="1:4" ht="12.75">
      <c r="A141" s="13" t="s">
        <v>304</v>
      </c>
      <c r="B141" s="8">
        <v>87710.58</v>
      </c>
      <c r="C141" s="8">
        <f>C142+C155+C156+C157+C158</f>
        <v>76847.34</v>
      </c>
      <c r="D141" s="20">
        <v>1271256</v>
      </c>
    </row>
    <row r="142" spans="1:4" ht="12.75">
      <c r="A142" s="14" t="s">
        <v>305</v>
      </c>
      <c r="B142" s="8">
        <v>63699.62</v>
      </c>
      <c r="C142" s="8">
        <f>C143+C144+C145+C146+C147+C148+C149+C150+C151+C152+C153+C154</f>
        <v>49578.66</v>
      </c>
      <c r="D142" s="20">
        <v>1271257</v>
      </c>
    </row>
    <row r="143" spans="1:4" ht="12.75">
      <c r="A143" s="15" t="s">
        <v>306</v>
      </c>
      <c r="B143" s="7">
        <v>63699.62</v>
      </c>
      <c r="C143" s="19">
        <v>49578.66</v>
      </c>
      <c r="D143" s="20">
        <v>1271258</v>
      </c>
    </row>
    <row r="144" spans="1:4" ht="12.75">
      <c r="A144" s="15" t="s">
        <v>307</v>
      </c>
      <c r="B144" s="7">
        <v>0</v>
      </c>
      <c r="C144" s="19">
        <v>0</v>
      </c>
      <c r="D144" s="20">
        <v>1271259</v>
      </c>
    </row>
    <row r="145" spans="1:4" ht="12.75">
      <c r="A145" s="15" t="s">
        <v>308</v>
      </c>
      <c r="B145" s="7">
        <v>0</v>
      </c>
      <c r="C145" s="19">
        <v>0</v>
      </c>
      <c r="D145" s="20">
        <v>1271260</v>
      </c>
    </row>
    <row r="146" spans="1:4" ht="12.75">
      <c r="A146" s="15" t="s">
        <v>309</v>
      </c>
      <c r="B146" s="7">
        <v>0</v>
      </c>
      <c r="C146" s="19">
        <v>0</v>
      </c>
      <c r="D146" s="20">
        <v>1271261</v>
      </c>
    </row>
    <row r="147" spans="1:4" ht="12.75">
      <c r="A147" s="15" t="s">
        <v>310</v>
      </c>
      <c r="B147" s="7">
        <v>0</v>
      </c>
      <c r="C147" s="19">
        <v>0</v>
      </c>
      <c r="D147" s="20">
        <v>1271262</v>
      </c>
    </row>
    <row r="148" spans="1:4" ht="12.75">
      <c r="A148" s="15" t="s">
        <v>311</v>
      </c>
      <c r="B148" s="7">
        <v>0</v>
      </c>
      <c r="C148" s="19">
        <v>0</v>
      </c>
      <c r="D148" s="20">
        <v>1271263</v>
      </c>
    </row>
    <row r="149" spans="1:4" ht="12.75">
      <c r="A149" s="15" t="s">
        <v>312</v>
      </c>
      <c r="B149" s="7">
        <v>0</v>
      </c>
      <c r="C149" s="19">
        <v>0</v>
      </c>
      <c r="D149" s="20">
        <v>1271264</v>
      </c>
    </row>
    <row r="150" spans="1:4" ht="12.75">
      <c r="A150" s="15" t="s">
        <v>313</v>
      </c>
      <c r="B150" s="7">
        <v>0</v>
      </c>
      <c r="C150" s="19">
        <v>0</v>
      </c>
      <c r="D150" s="20">
        <v>1271265</v>
      </c>
    </row>
    <row r="151" spans="1:4" ht="12.75">
      <c r="A151" s="15" t="s">
        <v>314</v>
      </c>
      <c r="B151" s="7">
        <v>0</v>
      </c>
      <c r="C151" s="19">
        <v>0</v>
      </c>
      <c r="D151" s="20">
        <v>1271266</v>
      </c>
    </row>
    <row r="152" spans="1:4" ht="12.75">
      <c r="A152" s="15" t="s">
        <v>315</v>
      </c>
      <c r="B152" s="7">
        <v>0</v>
      </c>
      <c r="C152" s="19">
        <v>0</v>
      </c>
      <c r="D152" s="20">
        <v>1271268</v>
      </c>
    </row>
    <row r="153" spans="1:4" ht="25.5">
      <c r="A153" s="15" t="s">
        <v>316</v>
      </c>
      <c r="B153" s="7">
        <v>0</v>
      </c>
      <c r="C153" s="19">
        <v>0</v>
      </c>
      <c r="D153" s="20">
        <v>1271269</v>
      </c>
    </row>
    <row r="154" spans="1:4" ht="25.5">
      <c r="A154" s="15" t="s">
        <v>317</v>
      </c>
      <c r="B154" s="7">
        <v>0</v>
      </c>
      <c r="C154" s="19">
        <v>0</v>
      </c>
      <c r="D154" s="20">
        <v>1271270</v>
      </c>
    </row>
    <row r="155" spans="1:4" ht="12.75">
      <c r="A155" s="18" t="s">
        <v>318</v>
      </c>
      <c r="B155" s="7">
        <v>18522.5</v>
      </c>
      <c r="C155" s="19">
        <v>21043.71</v>
      </c>
      <c r="D155" s="20">
        <v>1271271</v>
      </c>
    </row>
    <row r="156" spans="1:4" ht="12.75">
      <c r="A156" s="18" t="s">
        <v>319</v>
      </c>
      <c r="B156" s="7">
        <v>4347.94</v>
      </c>
      <c r="C156" s="19">
        <v>4965.58</v>
      </c>
      <c r="D156" s="20">
        <v>1271272</v>
      </c>
    </row>
    <row r="157" spans="1:4" ht="12.75">
      <c r="A157" s="18" t="s">
        <v>320</v>
      </c>
      <c r="B157" s="7">
        <v>0</v>
      </c>
      <c r="C157" s="19">
        <v>180.87</v>
      </c>
      <c r="D157" s="20">
        <v>1271273</v>
      </c>
    </row>
    <row r="158" spans="1:4" ht="12.75">
      <c r="A158" s="14" t="s">
        <v>321</v>
      </c>
      <c r="B158" s="8">
        <v>1140.52</v>
      </c>
      <c r="C158" s="8">
        <f>C159+C160+C161+C162+C163</f>
        <v>1078.52</v>
      </c>
      <c r="D158" s="20">
        <v>1271274</v>
      </c>
    </row>
    <row r="159" spans="1:4" ht="12.75">
      <c r="A159" s="15" t="s">
        <v>322</v>
      </c>
      <c r="B159" s="7">
        <v>700.52</v>
      </c>
      <c r="C159" s="19">
        <v>578.52</v>
      </c>
      <c r="D159" s="20">
        <v>1271275</v>
      </c>
    </row>
    <row r="160" spans="1:4" ht="12.75">
      <c r="A160" s="15" t="s">
        <v>323</v>
      </c>
      <c r="B160" s="7">
        <v>0</v>
      </c>
      <c r="C160" s="19">
        <v>0</v>
      </c>
      <c r="D160" s="20">
        <v>1271276</v>
      </c>
    </row>
    <row r="161" spans="1:4" ht="25.5">
      <c r="A161" s="15" t="s">
        <v>324</v>
      </c>
      <c r="B161" s="7">
        <v>0</v>
      </c>
      <c r="C161" s="19">
        <v>0</v>
      </c>
      <c r="D161" s="20">
        <v>1271277</v>
      </c>
    </row>
    <row r="162" spans="1:4" ht="12.75">
      <c r="A162" s="15" t="s">
        <v>325</v>
      </c>
      <c r="B162" s="7">
        <v>440</v>
      </c>
      <c r="C162" s="19">
        <v>500</v>
      </c>
      <c r="D162" s="20">
        <v>1271278</v>
      </c>
    </row>
    <row r="163" spans="1:4" ht="12.75">
      <c r="A163" s="15" t="s">
        <v>326</v>
      </c>
      <c r="B163" s="7">
        <v>0</v>
      </c>
      <c r="C163" s="19">
        <v>0</v>
      </c>
      <c r="D163" s="20">
        <v>1271353</v>
      </c>
    </row>
    <row r="164" spans="1:4" ht="12.75">
      <c r="A164" s="13" t="s">
        <v>327</v>
      </c>
      <c r="B164" s="8">
        <v>378.53</v>
      </c>
      <c r="C164" s="8">
        <f>C165+C166+C167+C168</f>
        <v>0</v>
      </c>
      <c r="D164" s="20">
        <v>1271279</v>
      </c>
    </row>
    <row r="165" spans="1:4" ht="12.75">
      <c r="A165" s="18" t="s">
        <v>328</v>
      </c>
      <c r="B165" s="7">
        <v>0</v>
      </c>
      <c r="C165" s="19">
        <v>0</v>
      </c>
      <c r="D165" s="20">
        <v>1271280</v>
      </c>
    </row>
    <row r="166" spans="1:4" ht="12.75">
      <c r="A166" s="18" t="s">
        <v>329</v>
      </c>
      <c r="B166" s="7">
        <v>378.53</v>
      </c>
      <c r="C166" s="19">
        <v>0</v>
      </c>
      <c r="D166" s="20">
        <v>1271281</v>
      </c>
    </row>
    <row r="167" spans="1:4" ht="12.75">
      <c r="A167" s="18" t="s">
        <v>330</v>
      </c>
      <c r="B167" s="7">
        <v>0</v>
      </c>
      <c r="C167" s="19">
        <v>0</v>
      </c>
      <c r="D167" s="20">
        <v>1271282</v>
      </c>
    </row>
    <row r="168" spans="1:4" ht="25.5">
      <c r="A168" s="18" t="s">
        <v>331</v>
      </c>
      <c r="B168" s="7">
        <v>0</v>
      </c>
      <c r="C168" s="19">
        <v>0</v>
      </c>
      <c r="D168" s="20">
        <v>1271283</v>
      </c>
    </row>
    <row r="169" spans="1:4" ht="25.5">
      <c r="A169" s="12" t="s">
        <v>332</v>
      </c>
      <c r="B169" s="7">
        <v>0</v>
      </c>
      <c r="C169" s="19">
        <v>0</v>
      </c>
      <c r="D169" s="20">
        <v>1271284</v>
      </c>
    </row>
    <row r="170" spans="1:4" ht="12.75">
      <c r="A170" s="12" t="s">
        <v>333</v>
      </c>
      <c r="B170" s="7">
        <v>0</v>
      </c>
      <c r="C170" s="19">
        <v>0</v>
      </c>
      <c r="D170" s="20">
        <v>1271285</v>
      </c>
    </row>
    <row r="171" spans="1:4" ht="12.75">
      <c r="A171" s="13" t="s">
        <v>334</v>
      </c>
      <c r="B171" s="8">
        <v>0</v>
      </c>
      <c r="C171" s="8">
        <f>C172+C173</f>
        <v>0</v>
      </c>
      <c r="D171" s="20">
        <v>1271286</v>
      </c>
    </row>
    <row r="172" spans="1:4" ht="12.75">
      <c r="A172" s="18" t="s">
        <v>334</v>
      </c>
      <c r="B172" s="7">
        <v>0</v>
      </c>
      <c r="C172" s="19">
        <v>0</v>
      </c>
      <c r="D172" s="20">
        <v>1271287</v>
      </c>
    </row>
    <row r="173" spans="1:4" ht="12.75">
      <c r="A173" s="18" t="s">
        <v>335</v>
      </c>
      <c r="B173" s="7">
        <v>0</v>
      </c>
      <c r="C173" s="19">
        <v>0</v>
      </c>
      <c r="D173" s="20">
        <v>1271288</v>
      </c>
    </row>
    <row r="174" spans="1:4" ht="12.75">
      <c r="A174" s="13" t="s">
        <v>336</v>
      </c>
      <c r="B174" s="8">
        <v>14237.24</v>
      </c>
      <c r="C174" s="8">
        <f>C175+C189</f>
        <v>13541.230000000001</v>
      </c>
      <c r="D174" s="20">
        <v>1271289</v>
      </c>
    </row>
    <row r="175" spans="1:4" ht="12.75">
      <c r="A175" s="14" t="s">
        <v>337</v>
      </c>
      <c r="B175" s="8">
        <v>13416.24</v>
      </c>
      <c r="C175" s="8">
        <f>C176+C177+C182+C183+C184+C185+C186+C187+C188</f>
        <v>13416.240000000002</v>
      </c>
      <c r="D175" s="20">
        <v>1271290</v>
      </c>
    </row>
    <row r="176" spans="1:4" ht="51">
      <c r="A176" s="15" t="s">
        <v>338</v>
      </c>
      <c r="B176" s="7">
        <v>0</v>
      </c>
      <c r="C176" s="19">
        <v>0</v>
      </c>
      <c r="D176" s="20">
        <v>1271291</v>
      </c>
    </row>
    <row r="177" spans="1:4" ht="38.25">
      <c r="A177" s="16" t="s">
        <v>339</v>
      </c>
      <c r="B177" s="8">
        <v>3864.11</v>
      </c>
      <c r="C177" s="8">
        <f>C178+C179+C180+C181</f>
        <v>3864.11</v>
      </c>
      <c r="D177" s="20">
        <v>1271292</v>
      </c>
    </row>
    <row r="178" spans="1:4" ht="25.5">
      <c r="A178" s="17" t="s">
        <v>340</v>
      </c>
      <c r="B178" s="7">
        <v>0</v>
      </c>
      <c r="C178" s="19">
        <v>0</v>
      </c>
      <c r="D178" s="20">
        <v>1271293</v>
      </c>
    </row>
    <row r="179" spans="1:4" ht="25.5">
      <c r="A179" s="17" t="s">
        <v>341</v>
      </c>
      <c r="B179" s="7">
        <v>3444.31</v>
      </c>
      <c r="C179" s="19">
        <v>3444.31</v>
      </c>
      <c r="D179" s="20">
        <v>1271294</v>
      </c>
    </row>
    <row r="180" spans="1:4" ht="38.25">
      <c r="A180" s="17" t="s">
        <v>342</v>
      </c>
      <c r="B180" s="7">
        <v>419.8</v>
      </c>
      <c r="C180" s="19">
        <v>419.8</v>
      </c>
      <c r="D180" s="20">
        <v>1271295</v>
      </c>
    </row>
    <row r="181" spans="1:4" ht="25.5">
      <c r="A181" s="17" t="s">
        <v>343</v>
      </c>
      <c r="B181" s="7">
        <v>0</v>
      </c>
      <c r="C181" s="19">
        <v>0</v>
      </c>
      <c r="D181" s="20">
        <v>1271296</v>
      </c>
    </row>
    <row r="182" spans="1:4" ht="76.5">
      <c r="A182" s="15" t="s">
        <v>344</v>
      </c>
      <c r="B182" s="7">
        <v>0</v>
      </c>
      <c r="C182" s="19">
        <v>0</v>
      </c>
      <c r="D182" s="20">
        <v>1271297</v>
      </c>
    </row>
    <row r="183" spans="1:4" ht="38.25">
      <c r="A183" s="15" t="s">
        <v>345</v>
      </c>
      <c r="B183" s="7">
        <v>0</v>
      </c>
      <c r="C183" s="19">
        <v>0</v>
      </c>
      <c r="D183" s="20">
        <v>1271298</v>
      </c>
    </row>
    <row r="184" spans="1:4" ht="38.25">
      <c r="A184" s="15" t="s">
        <v>346</v>
      </c>
      <c r="B184" s="7">
        <v>0</v>
      </c>
      <c r="C184" s="19">
        <v>0</v>
      </c>
      <c r="D184" s="20">
        <v>1271299</v>
      </c>
    </row>
    <row r="185" spans="1:4" ht="25.5">
      <c r="A185" s="15" t="s">
        <v>347</v>
      </c>
      <c r="B185" s="7">
        <v>5059.16</v>
      </c>
      <c r="C185" s="19">
        <v>5059.16</v>
      </c>
      <c r="D185" s="20">
        <v>1271300</v>
      </c>
    </row>
    <row r="186" spans="1:4" ht="51">
      <c r="A186" s="15" t="s">
        <v>348</v>
      </c>
      <c r="B186" s="7">
        <v>4492.97</v>
      </c>
      <c r="C186" s="19">
        <v>4492.97</v>
      </c>
      <c r="D186" s="20">
        <v>1271301</v>
      </c>
    </row>
    <row r="187" spans="1:4" ht="25.5">
      <c r="A187" s="15" t="s">
        <v>349</v>
      </c>
      <c r="B187" s="7">
        <v>0</v>
      </c>
      <c r="C187" s="19">
        <v>0</v>
      </c>
      <c r="D187" s="20">
        <v>1271302</v>
      </c>
    </row>
    <row r="188" spans="1:4" ht="25.5">
      <c r="A188" s="15" t="s">
        <v>350</v>
      </c>
      <c r="B188" s="7">
        <v>0</v>
      </c>
      <c r="C188" s="19">
        <v>0</v>
      </c>
      <c r="D188" s="20">
        <v>1271303</v>
      </c>
    </row>
    <row r="189" spans="1:4" ht="12.75">
      <c r="A189" s="14" t="s">
        <v>351</v>
      </c>
      <c r="B189" s="8">
        <v>821</v>
      </c>
      <c r="C189" s="8">
        <f>C190+C191+C192</f>
        <v>124.99</v>
      </c>
      <c r="D189" s="20">
        <v>1271304</v>
      </c>
    </row>
    <row r="190" spans="1:4" ht="12.75">
      <c r="A190" s="15" t="s">
        <v>351</v>
      </c>
      <c r="B190" s="7">
        <v>0</v>
      </c>
      <c r="C190" s="19">
        <v>0</v>
      </c>
      <c r="D190" s="20">
        <v>1271305</v>
      </c>
    </row>
    <row r="191" spans="1:4" ht="12.75">
      <c r="A191" s="15" t="s">
        <v>352</v>
      </c>
      <c r="B191" s="7">
        <v>0</v>
      </c>
      <c r="C191" s="19">
        <v>0</v>
      </c>
      <c r="D191" s="20">
        <v>1271306</v>
      </c>
    </row>
    <row r="192" spans="1:4" ht="12.75">
      <c r="A192" s="15" t="s">
        <v>336</v>
      </c>
      <c r="B192" s="7">
        <v>821</v>
      </c>
      <c r="C192" s="19">
        <v>124.99</v>
      </c>
      <c r="D192" s="20">
        <v>1271307</v>
      </c>
    </row>
    <row r="193" spans="1:4" ht="12.75">
      <c r="A193" s="10" t="s">
        <v>353</v>
      </c>
      <c r="B193" s="7">
        <v>-204141.06</v>
      </c>
      <c r="C193" s="7">
        <f>+C3-C47</f>
        <v>-52865.48999999999</v>
      </c>
      <c r="D193" s="20">
        <v>1271308</v>
      </c>
    </row>
    <row r="194" spans="1:4" ht="12.75">
      <c r="A194" s="10" t="s">
        <v>354</v>
      </c>
      <c r="B194" s="7">
        <v>1242.05</v>
      </c>
      <c r="C194" s="7">
        <f>+C195+C196-C198</f>
        <v>326.76000000000005</v>
      </c>
      <c r="D194" s="20">
        <v>1271309</v>
      </c>
    </row>
    <row r="195" spans="1:4" ht="25.5">
      <c r="A195" s="10" t="s">
        <v>355</v>
      </c>
      <c r="B195" s="7">
        <v>0</v>
      </c>
      <c r="C195" s="19">
        <v>0</v>
      </c>
      <c r="D195" s="20">
        <v>1271310</v>
      </c>
    </row>
    <row r="196" spans="1:4" ht="12.75">
      <c r="A196" s="11" t="s">
        <v>356</v>
      </c>
      <c r="B196" s="8">
        <v>1723.03</v>
      </c>
      <c r="C196" s="8">
        <f>C197</f>
        <v>563.58</v>
      </c>
      <c r="D196" s="20">
        <v>1271311</v>
      </c>
    </row>
    <row r="197" spans="1:4" ht="12.75">
      <c r="A197" s="12" t="s">
        <v>356</v>
      </c>
      <c r="B197" s="7">
        <v>1723.03</v>
      </c>
      <c r="C197" s="19">
        <v>563.58</v>
      </c>
      <c r="D197" s="20">
        <v>1271312</v>
      </c>
    </row>
    <row r="198" spans="1:4" ht="12.75">
      <c r="A198" s="11" t="s">
        <v>357</v>
      </c>
      <c r="B198" s="8">
        <v>480.98</v>
      </c>
      <c r="C198" s="8">
        <f>C199</f>
        <v>236.82</v>
      </c>
      <c r="D198" s="20">
        <v>1271313</v>
      </c>
    </row>
    <row r="199" spans="1:4" ht="12.75">
      <c r="A199" s="12" t="s">
        <v>358</v>
      </c>
      <c r="B199" s="7">
        <v>480.98</v>
      </c>
      <c r="C199" s="19">
        <v>236.82</v>
      </c>
      <c r="D199" s="20">
        <v>1271314</v>
      </c>
    </row>
    <row r="200" spans="1:4" ht="12.75">
      <c r="A200" s="10" t="s">
        <v>359</v>
      </c>
      <c r="B200" s="7">
        <v>0</v>
      </c>
      <c r="C200" s="7">
        <f>+C201-C206</f>
        <v>0</v>
      </c>
      <c r="D200" s="20">
        <v>1271315</v>
      </c>
    </row>
    <row r="201" spans="1:4" ht="12.75">
      <c r="A201" s="11" t="s">
        <v>360</v>
      </c>
      <c r="B201" s="8">
        <v>0</v>
      </c>
      <c r="C201" s="8">
        <f>C202+C203+C204+C205</f>
        <v>0</v>
      </c>
      <c r="D201" s="20">
        <v>1271316</v>
      </c>
    </row>
    <row r="202" spans="1:4" ht="12.75">
      <c r="A202" s="12" t="s">
        <v>361</v>
      </c>
      <c r="B202" s="7">
        <v>0</v>
      </c>
      <c r="C202" s="19">
        <v>0</v>
      </c>
      <c r="D202" s="20">
        <v>1271317</v>
      </c>
    </row>
    <row r="203" spans="1:4" ht="12.75">
      <c r="A203" s="12" t="s">
        <v>362</v>
      </c>
      <c r="B203" s="7">
        <v>0</v>
      </c>
      <c r="C203" s="19">
        <v>0</v>
      </c>
      <c r="D203" s="20">
        <v>1271318</v>
      </c>
    </row>
    <row r="204" spans="1:4" ht="12.75">
      <c r="A204" s="12" t="s">
        <v>363</v>
      </c>
      <c r="B204" s="7">
        <v>0</v>
      </c>
      <c r="C204" s="19">
        <v>0</v>
      </c>
      <c r="D204" s="20">
        <v>1271319</v>
      </c>
    </row>
    <row r="205" spans="1:4" ht="12.75">
      <c r="A205" s="12" t="s">
        <v>364</v>
      </c>
      <c r="B205" s="7">
        <v>0</v>
      </c>
      <c r="C205" s="19">
        <v>0</v>
      </c>
      <c r="D205" s="20">
        <v>1271320</v>
      </c>
    </row>
    <row r="206" spans="1:4" ht="12.75">
      <c r="A206" s="11" t="s">
        <v>365</v>
      </c>
      <c r="B206" s="8">
        <v>0</v>
      </c>
      <c r="C206" s="8">
        <f>C207+C208+C209+C210</f>
        <v>0</v>
      </c>
      <c r="D206" s="20">
        <v>1271321</v>
      </c>
    </row>
    <row r="207" spans="1:4" ht="12.75">
      <c r="A207" s="12" t="s">
        <v>361</v>
      </c>
      <c r="B207" s="7">
        <v>0</v>
      </c>
      <c r="C207" s="19">
        <v>0</v>
      </c>
      <c r="D207" s="20">
        <v>1271322</v>
      </c>
    </row>
    <row r="208" spans="1:4" ht="12.75">
      <c r="A208" s="12" t="s">
        <v>362</v>
      </c>
      <c r="B208" s="7">
        <v>0</v>
      </c>
      <c r="C208" s="19">
        <v>0</v>
      </c>
      <c r="D208" s="20">
        <v>1271323</v>
      </c>
    </row>
    <row r="209" spans="1:4" ht="12.75">
      <c r="A209" s="12" t="s">
        <v>363</v>
      </c>
      <c r="B209" s="7">
        <v>0</v>
      </c>
      <c r="C209" s="19">
        <v>0</v>
      </c>
      <c r="D209" s="20">
        <v>1271324</v>
      </c>
    </row>
    <row r="210" spans="1:4" ht="12.75">
      <c r="A210" s="12" t="s">
        <v>366</v>
      </c>
      <c r="B210" s="7">
        <v>0</v>
      </c>
      <c r="C210" s="19">
        <v>0</v>
      </c>
      <c r="D210" s="20">
        <v>1271325</v>
      </c>
    </row>
    <row r="211" spans="1:4" ht="12.75">
      <c r="A211" s="10" t="s">
        <v>367</v>
      </c>
      <c r="B211" s="7">
        <v>0</v>
      </c>
      <c r="C211" s="7">
        <f>+C212-C215</f>
        <v>0</v>
      </c>
      <c r="D211" s="20">
        <v>1271326</v>
      </c>
    </row>
    <row r="212" spans="1:4" ht="25.5">
      <c r="A212" s="11" t="s">
        <v>368</v>
      </c>
      <c r="B212" s="8">
        <v>0</v>
      </c>
      <c r="C212" s="8">
        <f>C213+C214</f>
        <v>0</v>
      </c>
      <c r="D212" s="20">
        <v>1271327</v>
      </c>
    </row>
    <row r="213" spans="1:4" ht="25.5">
      <c r="A213" s="12" t="s">
        <v>369</v>
      </c>
      <c r="B213" s="7">
        <v>0</v>
      </c>
      <c r="C213" s="19">
        <v>0</v>
      </c>
      <c r="D213" s="20">
        <v>1271328</v>
      </c>
    </row>
    <row r="214" spans="1:4" ht="12.75">
      <c r="A214" s="12" t="s">
        <v>370</v>
      </c>
      <c r="B214" s="7">
        <v>0</v>
      </c>
      <c r="C214" s="19">
        <v>0</v>
      </c>
      <c r="D214" s="20">
        <v>1271329</v>
      </c>
    </row>
    <row r="215" spans="1:4" ht="38.25">
      <c r="A215" s="11" t="s">
        <v>371</v>
      </c>
      <c r="B215" s="8">
        <v>0</v>
      </c>
      <c r="C215" s="8">
        <f>C216+C217</f>
        <v>0</v>
      </c>
      <c r="D215" s="20">
        <v>1271330</v>
      </c>
    </row>
    <row r="216" spans="1:4" ht="25.5">
      <c r="A216" s="12" t="s">
        <v>372</v>
      </c>
      <c r="B216" s="7">
        <v>0</v>
      </c>
      <c r="C216" s="19">
        <v>0</v>
      </c>
      <c r="D216" s="20">
        <v>1271331</v>
      </c>
    </row>
    <row r="217" spans="1:4" ht="12.75">
      <c r="A217" s="12" t="s">
        <v>373</v>
      </c>
      <c r="B217" s="7">
        <v>0</v>
      </c>
      <c r="C217" s="19">
        <v>0</v>
      </c>
      <c r="D217" s="20">
        <v>1271332</v>
      </c>
    </row>
    <row r="218" spans="1:4" ht="12.75">
      <c r="A218" s="10" t="s">
        <v>374</v>
      </c>
      <c r="B218" s="7">
        <v>-202899.01</v>
      </c>
      <c r="C218" s="7">
        <f>+C193+C194+C200+C211</f>
        <v>-52538.72999999999</v>
      </c>
      <c r="D218" s="20">
        <v>1271333</v>
      </c>
    </row>
    <row r="219" spans="1:4" ht="12.75">
      <c r="A219" s="10" t="s">
        <v>375</v>
      </c>
      <c r="B219" s="7">
        <v>0</v>
      </c>
      <c r="C219" s="19">
        <v>0</v>
      </c>
      <c r="D219" s="20">
        <v>1271334</v>
      </c>
    </row>
    <row r="220" spans="1:4" ht="12.75">
      <c r="A220" s="10" t="s">
        <v>376</v>
      </c>
      <c r="B220" s="7">
        <v>5814.94</v>
      </c>
      <c r="C220" s="19">
        <v>6069</v>
      </c>
      <c r="D220" s="20">
        <v>1271336</v>
      </c>
    </row>
    <row r="221" spans="1:4" ht="12.75">
      <c r="A221" s="10" t="s">
        <v>377</v>
      </c>
      <c r="B221" s="7">
        <v>-208713.95</v>
      </c>
      <c r="C221" s="7">
        <f>+C218-C219-C220</f>
        <v>-58607.72999999999</v>
      </c>
      <c r="D221" s="20">
        <v>1271337</v>
      </c>
    </row>
    <row r="222" spans="1:50" ht="12.75" hidden="1">
      <c r="A222" s="20"/>
      <c r="B222" s="20">
        <v>24</v>
      </c>
      <c r="C222" s="20">
        <v>25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C3:C37 C40:C168 C170:C218 C220:C221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38:C39 C169 C219">
      <formula1>IF(C38-INT(C38)=0,TRUE,LEN(C38)-SEARCH(",",C38)&lt;3)</formula1>
    </dataValidation>
  </dataValidation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&amp;CConsuntivo 2016</oddHeader>
    <oddFooter>&amp;R
&amp;8&amp;P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2"/>
  <sheetViews>
    <sheetView tabSelected="1" workbookViewId="0" topLeftCell="A1">
      <pane xSplit="1" ySplit="2" topLeftCell="B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9" sqref="C119"/>
    </sheetView>
  </sheetViews>
  <sheetFormatPr defaultColWidth="9.140625" defaultRowHeight="12.75"/>
  <cols>
    <col min="1" max="1" width="55.421875" style="1" customWidth="1"/>
    <col min="2" max="2" width="13.8515625" style="1" customWidth="1"/>
    <col min="3" max="3" width="12.57421875" style="1" customWidth="1"/>
    <col min="4" max="4" width="13.140625" style="1" customWidth="1"/>
    <col min="5" max="5" width="9.8515625" style="1" hidden="1" customWidth="1"/>
    <col min="6" max="50" width="9.8515625" style="1" customWidth="1"/>
  </cols>
  <sheetData>
    <row r="1" spans="1:5" ht="4.5" customHeight="1">
      <c r="A1" s="9"/>
      <c r="B1" s="3"/>
      <c r="C1" s="3"/>
      <c r="D1" s="3"/>
      <c r="E1" s="20"/>
    </row>
    <row r="2" spans="1:5" ht="21.75" customHeight="1">
      <c r="A2" s="4" t="s">
        <v>0</v>
      </c>
      <c r="B2" s="5" t="s">
        <v>1</v>
      </c>
      <c r="C2" s="5" t="s">
        <v>2</v>
      </c>
      <c r="D2" s="5" t="s">
        <v>3</v>
      </c>
      <c r="E2" s="20"/>
    </row>
    <row r="3" spans="1:5" ht="12.75">
      <c r="A3" s="10" t="s">
        <v>4</v>
      </c>
      <c r="B3" s="7"/>
      <c r="C3" s="7"/>
      <c r="D3" s="7"/>
      <c r="E3" s="20">
        <v>1271354</v>
      </c>
    </row>
    <row r="4" spans="1:5" ht="12.75">
      <c r="A4" s="11" t="s">
        <v>5</v>
      </c>
      <c r="B4" s="8">
        <v>460839</v>
      </c>
      <c r="C4" s="8">
        <f>C5+C6+C54+C91</f>
        <v>399379</v>
      </c>
      <c r="D4" s="8">
        <f>D5+D6+D54+D91</f>
        <v>-61460</v>
      </c>
      <c r="E4" s="20">
        <v>1271355</v>
      </c>
    </row>
    <row r="5" spans="1:5" ht="25.5">
      <c r="A5" s="12" t="s">
        <v>6</v>
      </c>
      <c r="B5" s="7">
        <v>0</v>
      </c>
      <c r="C5" s="19">
        <v>0</v>
      </c>
      <c r="D5" s="7">
        <f>-B5+C5</f>
        <v>0</v>
      </c>
      <c r="E5" s="20">
        <v>1271356</v>
      </c>
    </row>
    <row r="6" spans="1:5" ht="12.75">
      <c r="A6" s="13" t="s">
        <v>7</v>
      </c>
      <c r="B6" s="8">
        <v>0</v>
      </c>
      <c r="C6" s="8">
        <f>C7+C16+C34</f>
        <v>0</v>
      </c>
      <c r="D6" s="8">
        <f>D7+D16+D34</f>
        <v>0</v>
      </c>
      <c r="E6" s="20">
        <v>1271357</v>
      </c>
    </row>
    <row r="7" spans="1:5" ht="12.75">
      <c r="A7" s="14" t="s">
        <v>8</v>
      </c>
      <c r="B7" s="8">
        <v>0</v>
      </c>
      <c r="C7" s="8">
        <f>C8+C9+C10+C11+C12+C13+C14+C15</f>
        <v>0</v>
      </c>
      <c r="D7" s="8">
        <f>D8+D9+D10+D11+D12+D13+D14+D15</f>
        <v>0</v>
      </c>
      <c r="E7" s="20">
        <v>1271358</v>
      </c>
    </row>
    <row r="8" spans="1:5" ht="12.75">
      <c r="A8" s="15" t="s">
        <v>9</v>
      </c>
      <c r="B8" s="7">
        <v>0</v>
      </c>
      <c r="C8" s="19">
        <v>0</v>
      </c>
      <c r="D8" s="7">
        <f aca="true" t="shared" si="0" ref="D8:D15">-B8+C8</f>
        <v>0</v>
      </c>
      <c r="E8" s="20">
        <v>1271359</v>
      </c>
    </row>
    <row r="9" spans="1:5" ht="12.75">
      <c r="A9" s="15" t="s">
        <v>10</v>
      </c>
      <c r="B9" s="7">
        <v>0</v>
      </c>
      <c r="C9" s="19">
        <v>0</v>
      </c>
      <c r="D9" s="7">
        <f t="shared" si="0"/>
        <v>0</v>
      </c>
      <c r="E9" s="20">
        <v>1271360</v>
      </c>
    </row>
    <row r="10" spans="1:5" ht="25.5">
      <c r="A10" s="15" t="s">
        <v>11</v>
      </c>
      <c r="B10" s="7">
        <v>0</v>
      </c>
      <c r="C10" s="19">
        <v>0</v>
      </c>
      <c r="D10" s="7">
        <f t="shared" si="0"/>
        <v>0</v>
      </c>
      <c r="E10" s="20">
        <v>1271361</v>
      </c>
    </row>
    <row r="11" spans="1:5" ht="12.75">
      <c r="A11" s="15" t="s">
        <v>12</v>
      </c>
      <c r="B11" s="7">
        <v>0</v>
      </c>
      <c r="C11" s="19">
        <v>0</v>
      </c>
      <c r="D11" s="7">
        <f t="shared" si="0"/>
        <v>0</v>
      </c>
      <c r="E11" s="20">
        <v>1271362</v>
      </c>
    </row>
    <row r="12" spans="1:5" ht="12.75">
      <c r="A12" s="15" t="s">
        <v>13</v>
      </c>
      <c r="B12" s="7">
        <v>0</v>
      </c>
      <c r="C12" s="19">
        <v>0</v>
      </c>
      <c r="D12" s="7">
        <f t="shared" si="0"/>
        <v>0</v>
      </c>
      <c r="E12" s="20">
        <v>1271363</v>
      </c>
    </row>
    <row r="13" spans="1:5" ht="12.75">
      <c r="A13" s="15" t="s">
        <v>14</v>
      </c>
      <c r="B13" s="7">
        <v>0</v>
      </c>
      <c r="C13" s="19">
        <v>0</v>
      </c>
      <c r="D13" s="7">
        <f t="shared" si="0"/>
        <v>0</v>
      </c>
      <c r="E13" s="20">
        <v>1271364</v>
      </c>
    </row>
    <row r="14" spans="1:5" ht="12.75">
      <c r="A14" s="15" t="s">
        <v>15</v>
      </c>
      <c r="B14" s="7">
        <v>0</v>
      </c>
      <c r="C14" s="19">
        <v>0</v>
      </c>
      <c r="D14" s="7">
        <f t="shared" si="0"/>
        <v>0</v>
      </c>
      <c r="E14" s="20">
        <v>1271365</v>
      </c>
    </row>
    <row r="15" spans="1:5" ht="12.75">
      <c r="A15" s="15" t="s">
        <v>16</v>
      </c>
      <c r="B15" s="7">
        <v>0</v>
      </c>
      <c r="C15" s="19">
        <v>0</v>
      </c>
      <c r="D15" s="7">
        <f t="shared" si="0"/>
        <v>0</v>
      </c>
      <c r="E15" s="20">
        <v>1271366</v>
      </c>
    </row>
    <row r="16" spans="1:5" ht="12.75">
      <c r="A16" s="14" t="s">
        <v>17</v>
      </c>
      <c r="B16" s="8">
        <v>0</v>
      </c>
      <c r="C16" s="8">
        <f>C17+C18+C19+C20+C21+C22+C23+C24+C25+C26+C27+C28+C29+C30+C31+C32+C33</f>
        <v>0</v>
      </c>
      <c r="D16" s="8">
        <f>D17+D18+D19+D20+D21+D22+D23+D24+D25+D26+D27+D28+D29+D30+D31+D32+D33</f>
        <v>0</v>
      </c>
      <c r="E16" s="20">
        <v>1271367</v>
      </c>
    </row>
    <row r="17" spans="1:5" ht="12.75">
      <c r="A17" s="15" t="s">
        <v>18</v>
      </c>
      <c r="B17" s="7">
        <v>0</v>
      </c>
      <c r="C17" s="19">
        <v>0</v>
      </c>
      <c r="D17" s="7">
        <f aca="true" t="shared" si="1" ref="D17:D33">-B17+C17</f>
        <v>0</v>
      </c>
      <c r="E17" s="20">
        <v>1271368</v>
      </c>
    </row>
    <row r="18" spans="1:5" ht="12.75">
      <c r="A18" s="15" t="s">
        <v>19</v>
      </c>
      <c r="B18" s="7">
        <v>0</v>
      </c>
      <c r="C18" s="19">
        <v>0</v>
      </c>
      <c r="D18" s="7">
        <f t="shared" si="1"/>
        <v>0</v>
      </c>
      <c r="E18" s="20">
        <v>1271369</v>
      </c>
    </row>
    <row r="19" spans="1:5" ht="12.75">
      <c r="A19" s="15" t="s">
        <v>20</v>
      </c>
      <c r="B19" s="7">
        <v>0</v>
      </c>
      <c r="C19" s="19">
        <v>0</v>
      </c>
      <c r="D19" s="7">
        <f t="shared" si="1"/>
        <v>0</v>
      </c>
      <c r="E19" s="20">
        <v>1271370</v>
      </c>
    </row>
    <row r="20" spans="1:5" ht="12.75">
      <c r="A20" s="15" t="s">
        <v>21</v>
      </c>
      <c r="B20" s="7">
        <v>0</v>
      </c>
      <c r="C20" s="19">
        <v>0</v>
      </c>
      <c r="D20" s="7">
        <f t="shared" si="1"/>
        <v>0</v>
      </c>
      <c r="E20" s="20">
        <v>1271371</v>
      </c>
    </row>
    <row r="21" spans="1:5" ht="12.75">
      <c r="A21" s="15" t="s">
        <v>22</v>
      </c>
      <c r="B21" s="7">
        <v>0</v>
      </c>
      <c r="C21" s="19">
        <v>0</v>
      </c>
      <c r="D21" s="7">
        <f t="shared" si="1"/>
        <v>0</v>
      </c>
      <c r="E21" s="20">
        <v>1271372</v>
      </c>
    </row>
    <row r="22" spans="1:5" ht="12.75">
      <c r="A22" s="15" t="s">
        <v>23</v>
      </c>
      <c r="B22" s="7">
        <v>0</v>
      </c>
      <c r="C22" s="19">
        <v>0</v>
      </c>
      <c r="D22" s="7">
        <f t="shared" si="1"/>
        <v>0</v>
      </c>
      <c r="E22" s="20">
        <v>1271373</v>
      </c>
    </row>
    <row r="23" spans="1:5" ht="12.75">
      <c r="A23" s="15" t="s">
        <v>14</v>
      </c>
      <c r="B23" s="7">
        <v>0</v>
      </c>
      <c r="C23" s="19">
        <v>0</v>
      </c>
      <c r="D23" s="7">
        <f t="shared" si="1"/>
        <v>0</v>
      </c>
      <c r="E23" s="20">
        <v>1271374</v>
      </c>
    </row>
    <row r="24" spans="1:5" ht="12.75">
      <c r="A24" s="15" t="s">
        <v>24</v>
      </c>
      <c r="B24" s="7">
        <v>0</v>
      </c>
      <c r="C24" s="19">
        <v>0</v>
      </c>
      <c r="D24" s="7">
        <f t="shared" si="1"/>
        <v>0</v>
      </c>
      <c r="E24" s="20">
        <v>1271375</v>
      </c>
    </row>
    <row r="25" spans="1:5" ht="12.75">
      <c r="A25" s="15" t="s">
        <v>25</v>
      </c>
      <c r="B25" s="7">
        <v>0</v>
      </c>
      <c r="C25" s="19">
        <v>0</v>
      </c>
      <c r="D25" s="7">
        <f t="shared" si="1"/>
        <v>0</v>
      </c>
      <c r="E25" s="20">
        <v>1271376</v>
      </c>
    </row>
    <row r="26" spans="1:5" ht="12.75">
      <c r="A26" s="15" t="s">
        <v>26</v>
      </c>
      <c r="B26" s="7">
        <v>0</v>
      </c>
      <c r="C26" s="19">
        <v>0</v>
      </c>
      <c r="D26" s="7">
        <f t="shared" si="1"/>
        <v>0</v>
      </c>
      <c r="E26" s="20">
        <v>1271377</v>
      </c>
    </row>
    <row r="27" spans="1:5" ht="12.75">
      <c r="A27" s="15" t="s">
        <v>27</v>
      </c>
      <c r="B27" s="7">
        <v>0</v>
      </c>
      <c r="C27" s="19">
        <v>0</v>
      </c>
      <c r="D27" s="7">
        <f t="shared" si="1"/>
        <v>0</v>
      </c>
      <c r="E27" s="20">
        <v>1271378</v>
      </c>
    </row>
    <row r="28" spans="1:5" ht="12.75">
      <c r="A28" s="15" t="s">
        <v>28</v>
      </c>
      <c r="B28" s="7">
        <v>0</v>
      </c>
      <c r="C28" s="19">
        <v>0</v>
      </c>
      <c r="D28" s="7">
        <f t="shared" si="1"/>
        <v>0</v>
      </c>
      <c r="E28" s="20">
        <v>1271379</v>
      </c>
    </row>
    <row r="29" spans="1:5" ht="12.75">
      <c r="A29" s="15" t="s">
        <v>29</v>
      </c>
      <c r="B29" s="7">
        <v>0</v>
      </c>
      <c r="C29" s="19">
        <v>0</v>
      </c>
      <c r="D29" s="7">
        <f t="shared" si="1"/>
        <v>0</v>
      </c>
      <c r="E29" s="20">
        <v>1271380</v>
      </c>
    </row>
    <row r="30" spans="1:5" ht="12.75">
      <c r="A30" s="15" t="s">
        <v>30</v>
      </c>
      <c r="B30" s="7">
        <v>0</v>
      </c>
      <c r="C30" s="19">
        <v>0</v>
      </c>
      <c r="D30" s="7">
        <f t="shared" si="1"/>
        <v>0</v>
      </c>
      <c r="E30" s="20">
        <v>1271381</v>
      </c>
    </row>
    <row r="31" spans="1:5" ht="12.75">
      <c r="A31" s="15" t="s">
        <v>31</v>
      </c>
      <c r="B31" s="7">
        <v>0</v>
      </c>
      <c r="C31" s="19">
        <v>0</v>
      </c>
      <c r="D31" s="7">
        <f t="shared" si="1"/>
        <v>0</v>
      </c>
      <c r="E31" s="20">
        <v>1271382</v>
      </c>
    </row>
    <row r="32" spans="1:5" ht="12.75">
      <c r="A32" s="15" t="s">
        <v>32</v>
      </c>
      <c r="B32" s="7">
        <v>0</v>
      </c>
      <c r="C32" s="19">
        <v>0</v>
      </c>
      <c r="D32" s="7">
        <f t="shared" si="1"/>
        <v>0</v>
      </c>
      <c r="E32" s="20">
        <v>1271383</v>
      </c>
    </row>
    <row r="33" spans="1:5" ht="12.75">
      <c r="A33" s="15" t="s">
        <v>33</v>
      </c>
      <c r="B33" s="7">
        <v>0</v>
      </c>
      <c r="C33" s="19">
        <v>0</v>
      </c>
      <c r="D33" s="7">
        <f t="shared" si="1"/>
        <v>0</v>
      </c>
      <c r="E33" s="20">
        <v>1271384</v>
      </c>
    </row>
    <row r="34" spans="1:5" ht="12.75">
      <c r="A34" s="14" t="s">
        <v>34</v>
      </c>
      <c r="B34" s="8">
        <v>0</v>
      </c>
      <c r="C34" s="8">
        <f>C35+C42+C51+C52+C53</f>
        <v>0</v>
      </c>
      <c r="D34" s="8">
        <f>D35+D42+D51+D52+D53</f>
        <v>0</v>
      </c>
      <c r="E34" s="20">
        <v>1271385</v>
      </c>
    </row>
    <row r="35" spans="1:5" ht="12.75">
      <c r="A35" s="16" t="s">
        <v>35</v>
      </c>
      <c r="B35" s="8">
        <v>0</v>
      </c>
      <c r="C35" s="8">
        <f>C36+C37+C38+C39+C40+C41</f>
        <v>0</v>
      </c>
      <c r="D35" s="8">
        <f>D36+D37+D38+D39+D40+D41</f>
        <v>0</v>
      </c>
      <c r="E35" s="20">
        <v>1271386</v>
      </c>
    </row>
    <row r="36" spans="1:5" ht="12.75">
      <c r="A36" s="17" t="s">
        <v>36</v>
      </c>
      <c r="B36" s="7">
        <v>0</v>
      </c>
      <c r="C36" s="19">
        <v>0</v>
      </c>
      <c r="D36" s="7">
        <f aca="true" t="shared" si="2" ref="D36:D41">-B36+C36</f>
        <v>0</v>
      </c>
      <c r="E36" s="20">
        <v>1271387</v>
      </c>
    </row>
    <row r="37" spans="1:5" ht="12.75">
      <c r="A37" s="17" t="s">
        <v>37</v>
      </c>
      <c r="B37" s="7">
        <v>0</v>
      </c>
      <c r="C37" s="19">
        <v>0</v>
      </c>
      <c r="D37" s="7">
        <f t="shared" si="2"/>
        <v>0</v>
      </c>
      <c r="E37" s="20">
        <v>1271388</v>
      </c>
    </row>
    <row r="38" spans="1:5" ht="12.75">
      <c r="A38" s="17" t="s">
        <v>38</v>
      </c>
      <c r="B38" s="7">
        <v>0</v>
      </c>
      <c r="C38" s="19">
        <v>0</v>
      </c>
      <c r="D38" s="7">
        <f t="shared" si="2"/>
        <v>0</v>
      </c>
      <c r="E38" s="20">
        <v>1271389</v>
      </c>
    </row>
    <row r="39" spans="1:5" ht="12.75">
      <c r="A39" s="17" t="s">
        <v>39</v>
      </c>
      <c r="B39" s="7">
        <v>0</v>
      </c>
      <c r="C39" s="19">
        <v>0</v>
      </c>
      <c r="D39" s="7">
        <f t="shared" si="2"/>
        <v>0</v>
      </c>
      <c r="E39" s="20">
        <v>1271390</v>
      </c>
    </row>
    <row r="40" spans="1:5" ht="12.75">
      <c r="A40" s="17" t="s">
        <v>40</v>
      </c>
      <c r="B40" s="7">
        <v>0</v>
      </c>
      <c r="C40" s="19">
        <v>0</v>
      </c>
      <c r="D40" s="7">
        <f t="shared" si="2"/>
        <v>0</v>
      </c>
      <c r="E40" s="20">
        <v>1271391</v>
      </c>
    </row>
    <row r="41" spans="1:5" ht="12.75">
      <c r="A41" s="17" t="s">
        <v>41</v>
      </c>
      <c r="B41" s="7">
        <v>0</v>
      </c>
      <c r="C41" s="19">
        <v>0</v>
      </c>
      <c r="D41" s="7">
        <f t="shared" si="2"/>
        <v>0</v>
      </c>
      <c r="E41" s="20">
        <v>1271392</v>
      </c>
    </row>
    <row r="42" spans="1:5" ht="12.75">
      <c r="A42" s="16" t="s">
        <v>42</v>
      </c>
      <c r="B42" s="8">
        <v>0</v>
      </c>
      <c r="C42" s="8">
        <f>C43+C44+C45+C46+C47+C48+C49+C50</f>
        <v>0</v>
      </c>
      <c r="D42" s="8">
        <f>D43+D44+D45+D46+D47+D48+D49+D50</f>
        <v>0</v>
      </c>
      <c r="E42" s="20">
        <v>1271393</v>
      </c>
    </row>
    <row r="43" spans="1:5" ht="25.5">
      <c r="A43" s="17" t="s">
        <v>43</v>
      </c>
      <c r="B43" s="7">
        <v>0</v>
      </c>
      <c r="C43" s="19">
        <v>0</v>
      </c>
      <c r="D43" s="7">
        <f aca="true" t="shared" si="3" ref="D43:D53">-B43+C43</f>
        <v>0</v>
      </c>
      <c r="E43" s="20">
        <v>1271394</v>
      </c>
    </row>
    <row r="44" spans="1:5" ht="25.5">
      <c r="A44" s="17" t="s">
        <v>44</v>
      </c>
      <c r="B44" s="7">
        <v>0</v>
      </c>
      <c r="C44" s="19">
        <v>0</v>
      </c>
      <c r="D44" s="7">
        <f t="shared" si="3"/>
        <v>0</v>
      </c>
      <c r="E44" s="20">
        <v>1271395</v>
      </c>
    </row>
    <row r="45" spans="1:5" ht="25.5">
      <c r="A45" s="17" t="s">
        <v>45</v>
      </c>
      <c r="B45" s="7">
        <v>0</v>
      </c>
      <c r="C45" s="19">
        <v>0</v>
      </c>
      <c r="D45" s="7">
        <f t="shared" si="3"/>
        <v>0</v>
      </c>
      <c r="E45" s="20">
        <v>1271396</v>
      </c>
    </row>
    <row r="46" spans="1:5" ht="25.5">
      <c r="A46" s="17" t="s">
        <v>46</v>
      </c>
      <c r="B46" s="7">
        <v>0</v>
      </c>
      <c r="C46" s="19">
        <v>0</v>
      </c>
      <c r="D46" s="7">
        <f t="shared" si="3"/>
        <v>0</v>
      </c>
      <c r="E46" s="20">
        <v>1271397</v>
      </c>
    </row>
    <row r="47" spans="1:5" ht="25.5">
      <c r="A47" s="17" t="s">
        <v>47</v>
      </c>
      <c r="B47" s="7">
        <v>0</v>
      </c>
      <c r="C47" s="19">
        <v>0</v>
      </c>
      <c r="D47" s="7">
        <f t="shared" si="3"/>
        <v>0</v>
      </c>
      <c r="E47" s="20">
        <v>1271398</v>
      </c>
    </row>
    <row r="48" spans="1:5" ht="25.5">
      <c r="A48" s="17" t="s">
        <v>48</v>
      </c>
      <c r="B48" s="7">
        <v>0</v>
      </c>
      <c r="C48" s="19">
        <v>0</v>
      </c>
      <c r="D48" s="7">
        <f t="shared" si="3"/>
        <v>0</v>
      </c>
      <c r="E48" s="20">
        <v>1271399</v>
      </c>
    </row>
    <row r="49" spans="1:5" ht="12.75">
      <c r="A49" s="17" t="s">
        <v>49</v>
      </c>
      <c r="B49" s="7">
        <v>0</v>
      </c>
      <c r="C49" s="19">
        <v>0</v>
      </c>
      <c r="D49" s="7">
        <f t="shared" si="3"/>
        <v>0</v>
      </c>
      <c r="E49" s="20">
        <v>1271400</v>
      </c>
    </row>
    <row r="50" spans="1:5" ht="12.75">
      <c r="A50" s="17" t="s">
        <v>50</v>
      </c>
      <c r="B50" s="7">
        <v>0</v>
      </c>
      <c r="C50" s="19">
        <v>0</v>
      </c>
      <c r="D50" s="7">
        <f t="shared" si="3"/>
        <v>0</v>
      </c>
      <c r="E50" s="20">
        <v>1271401</v>
      </c>
    </row>
    <row r="51" spans="1:5" ht="12.75">
      <c r="A51" s="15" t="s">
        <v>51</v>
      </c>
      <c r="B51" s="7">
        <v>0</v>
      </c>
      <c r="C51" s="19">
        <v>0</v>
      </c>
      <c r="D51" s="7">
        <f t="shared" si="3"/>
        <v>0</v>
      </c>
      <c r="E51" s="20">
        <v>1271402</v>
      </c>
    </row>
    <row r="52" spans="1:5" ht="12.75">
      <c r="A52" s="15" t="s">
        <v>52</v>
      </c>
      <c r="B52" s="7">
        <v>0</v>
      </c>
      <c r="C52" s="19">
        <v>0</v>
      </c>
      <c r="D52" s="7">
        <f t="shared" si="3"/>
        <v>0</v>
      </c>
      <c r="E52" s="20">
        <v>1271403</v>
      </c>
    </row>
    <row r="53" spans="1:5" ht="25.5">
      <c r="A53" s="15" t="s">
        <v>53</v>
      </c>
      <c r="B53" s="7">
        <v>0</v>
      </c>
      <c r="C53" s="19">
        <v>0</v>
      </c>
      <c r="D53" s="7">
        <f t="shared" si="3"/>
        <v>0</v>
      </c>
      <c r="E53" s="20">
        <v>1271404</v>
      </c>
    </row>
    <row r="54" spans="1:5" ht="12.75">
      <c r="A54" s="13" t="s">
        <v>54</v>
      </c>
      <c r="B54" s="8">
        <v>460798</v>
      </c>
      <c r="C54" s="8">
        <f>C55+C62+C77+C84+C89</f>
        <v>399379</v>
      </c>
      <c r="D54" s="8">
        <f>D55+D62+D77+D84+D89</f>
        <v>-61419</v>
      </c>
      <c r="E54" s="20">
        <v>1271405</v>
      </c>
    </row>
    <row r="55" spans="1:5" ht="12.75">
      <c r="A55" s="14" t="s">
        <v>55</v>
      </c>
      <c r="B55" s="8">
        <v>0</v>
      </c>
      <c r="C55" s="8">
        <f>C56+C57+C58+C59+C60+C61</f>
        <v>0</v>
      </c>
      <c r="D55" s="8">
        <f>D56+D57+D58+D59+D60+D61</f>
        <v>0</v>
      </c>
      <c r="E55" s="20">
        <v>1271406</v>
      </c>
    </row>
    <row r="56" spans="1:5" ht="12.75">
      <c r="A56" s="15" t="s">
        <v>56</v>
      </c>
      <c r="B56" s="7">
        <v>0</v>
      </c>
      <c r="C56" s="19">
        <v>0</v>
      </c>
      <c r="D56" s="7">
        <f aca="true" t="shared" si="4" ref="D56:D61">-B56+C56</f>
        <v>0</v>
      </c>
      <c r="E56" s="20">
        <v>1271407</v>
      </c>
    </row>
    <row r="57" spans="1:5" ht="25.5">
      <c r="A57" s="15" t="s">
        <v>57</v>
      </c>
      <c r="B57" s="7">
        <v>0</v>
      </c>
      <c r="C57" s="19">
        <v>0</v>
      </c>
      <c r="D57" s="7">
        <f t="shared" si="4"/>
        <v>0</v>
      </c>
      <c r="E57" s="20">
        <v>1271408</v>
      </c>
    </row>
    <row r="58" spans="1:5" ht="12.75">
      <c r="A58" s="15" t="s">
        <v>58</v>
      </c>
      <c r="B58" s="7">
        <v>0</v>
      </c>
      <c r="C58" s="19">
        <v>0</v>
      </c>
      <c r="D58" s="7">
        <f t="shared" si="4"/>
        <v>0</v>
      </c>
      <c r="E58" s="20">
        <v>1271409</v>
      </c>
    </row>
    <row r="59" spans="1:5" ht="12.75">
      <c r="A59" s="15" t="s">
        <v>59</v>
      </c>
      <c r="B59" s="7">
        <v>0</v>
      </c>
      <c r="C59" s="19">
        <v>0</v>
      </c>
      <c r="D59" s="7">
        <f t="shared" si="4"/>
        <v>0</v>
      </c>
      <c r="E59" s="20">
        <v>1271410</v>
      </c>
    </row>
    <row r="60" spans="1:5" ht="12.75">
      <c r="A60" s="15" t="s">
        <v>60</v>
      </c>
      <c r="B60" s="7">
        <v>0</v>
      </c>
      <c r="C60" s="19">
        <v>0</v>
      </c>
      <c r="D60" s="7">
        <f t="shared" si="4"/>
        <v>0</v>
      </c>
      <c r="E60" s="20">
        <v>1271411</v>
      </c>
    </row>
    <row r="61" spans="1:5" ht="12.75">
      <c r="A61" s="15" t="s">
        <v>61</v>
      </c>
      <c r="B61" s="7">
        <v>0</v>
      </c>
      <c r="C61" s="19">
        <v>0</v>
      </c>
      <c r="D61" s="7">
        <f t="shared" si="4"/>
        <v>0</v>
      </c>
      <c r="E61" s="20">
        <v>1271412</v>
      </c>
    </row>
    <row r="62" spans="1:5" ht="12.75">
      <c r="A62" s="14" t="s">
        <v>62</v>
      </c>
      <c r="B62" s="8">
        <v>6072</v>
      </c>
      <c r="C62" s="8">
        <f>C63+C64+C65+C66+C67+C68+C69+C70+C71+C72+C73+C74+C75+C76</f>
        <v>6230</v>
      </c>
      <c r="D62" s="8">
        <f>D63+D64+D65+D66+D67+D68+D69+D70+D71+D72+D73+D74+D75+D76</f>
        <v>158</v>
      </c>
      <c r="E62" s="20">
        <v>1271413</v>
      </c>
    </row>
    <row r="63" spans="1:5" ht="12.75">
      <c r="A63" s="15" t="s">
        <v>63</v>
      </c>
      <c r="B63" s="7">
        <v>0</v>
      </c>
      <c r="C63" s="19">
        <v>0</v>
      </c>
      <c r="D63" s="7">
        <f aca="true" t="shared" si="5" ref="D63:D76">-B63+C63</f>
        <v>0</v>
      </c>
      <c r="E63" s="20">
        <v>1271414</v>
      </c>
    </row>
    <row r="64" spans="1:5" ht="12.75">
      <c r="A64" s="15" t="s">
        <v>64</v>
      </c>
      <c r="B64" s="7">
        <v>0</v>
      </c>
      <c r="C64" s="19">
        <v>0</v>
      </c>
      <c r="D64" s="7">
        <f t="shared" si="5"/>
        <v>0</v>
      </c>
      <c r="E64" s="20">
        <v>1271415</v>
      </c>
    </row>
    <row r="65" spans="1:5" ht="12.75">
      <c r="A65" s="15" t="s">
        <v>65</v>
      </c>
      <c r="B65" s="7">
        <v>0</v>
      </c>
      <c r="C65" s="19">
        <v>0</v>
      </c>
      <c r="D65" s="7">
        <f t="shared" si="5"/>
        <v>0</v>
      </c>
      <c r="E65" s="20">
        <v>1271416</v>
      </c>
    </row>
    <row r="66" spans="1:5" ht="12.75">
      <c r="A66" s="15" t="s">
        <v>66</v>
      </c>
      <c r="B66" s="7">
        <v>0</v>
      </c>
      <c r="C66" s="19">
        <v>0</v>
      </c>
      <c r="D66" s="7">
        <f t="shared" si="5"/>
        <v>0</v>
      </c>
      <c r="E66" s="20">
        <v>1271417</v>
      </c>
    </row>
    <row r="67" spans="1:5" ht="12.75">
      <c r="A67" s="15" t="s">
        <v>67</v>
      </c>
      <c r="B67" s="7">
        <v>6072</v>
      </c>
      <c r="C67" s="19">
        <v>6182</v>
      </c>
      <c r="D67" s="7">
        <f t="shared" si="5"/>
        <v>110</v>
      </c>
      <c r="E67" s="20">
        <v>1271418</v>
      </c>
    </row>
    <row r="68" spans="1:5" ht="12.75">
      <c r="A68" s="15" t="s">
        <v>68</v>
      </c>
      <c r="B68" s="7">
        <v>0</v>
      </c>
      <c r="C68" s="19">
        <v>48</v>
      </c>
      <c r="D68" s="7">
        <f t="shared" si="5"/>
        <v>48</v>
      </c>
      <c r="E68" s="20">
        <v>1271419</v>
      </c>
    </row>
    <row r="69" spans="1:5" ht="12.75">
      <c r="A69" s="15" t="s">
        <v>69</v>
      </c>
      <c r="B69" s="7">
        <v>0</v>
      </c>
      <c r="C69" s="19">
        <v>0</v>
      </c>
      <c r="D69" s="7">
        <f t="shared" si="5"/>
        <v>0</v>
      </c>
      <c r="E69" s="20">
        <v>1271420</v>
      </c>
    </row>
    <row r="70" spans="1:5" ht="12.75">
      <c r="A70" s="15" t="s">
        <v>70</v>
      </c>
      <c r="B70" s="7">
        <v>0</v>
      </c>
      <c r="C70" s="19">
        <v>0</v>
      </c>
      <c r="D70" s="7">
        <f t="shared" si="5"/>
        <v>0</v>
      </c>
      <c r="E70" s="20">
        <v>1271421</v>
      </c>
    </row>
    <row r="71" spans="1:5" ht="12.75">
      <c r="A71" s="15" t="s">
        <v>71</v>
      </c>
      <c r="B71" s="7">
        <v>0</v>
      </c>
      <c r="C71" s="19">
        <v>0</v>
      </c>
      <c r="D71" s="7">
        <f t="shared" si="5"/>
        <v>0</v>
      </c>
      <c r="E71" s="20">
        <v>1271422</v>
      </c>
    </row>
    <row r="72" spans="1:5" ht="12.75">
      <c r="A72" s="15" t="s">
        <v>72</v>
      </c>
      <c r="B72" s="7">
        <v>0</v>
      </c>
      <c r="C72" s="19">
        <v>0</v>
      </c>
      <c r="D72" s="7">
        <f t="shared" si="5"/>
        <v>0</v>
      </c>
      <c r="E72" s="20">
        <v>1271423</v>
      </c>
    </row>
    <row r="73" spans="1:5" ht="12.75">
      <c r="A73" s="15" t="s">
        <v>73</v>
      </c>
      <c r="B73" s="7">
        <v>0</v>
      </c>
      <c r="C73" s="19">
        <v>0</v>
      </c>
      <c r="D73" s="7">
        <f t="shared" si="5"/>
        <v>0</v>
      </c>
      <c r="E73" s="20">
        <v>1271424</v>
      </c>
    </row>
    <row r="74" spans="1:5" ht="12.75">
      <c r="A74" s="15" t="s">
        <v>74</v>
      </c>
      <c r="B74" s="7">
        <v>0</v>
      </c>
      <c r="C74" s="19">
        <v>0</v>
      </c>
      <c r="D74" s="7">
        <f t="shared" si="5"/>
        <v>0</v>
      </c>
      <c r="E74" s="20">
        <v>1271425</v>
      </c>
    </row>
    <row r="75" spans="1:5" ht="25.5">
      <c r="A75" s="15" t="s">
        <v>75</v>
      </c>
      <c r="B75" s="7">
        <v>0</v>
      </c>
      <c r="C75" s="19">
        <v>0</v>
      </c>
      <c r="D75" s="7">
        <f t="shared" si="5"/>
        <v>0</v>
      </c>
      <c r="E75" s="20">
        <v>1271426</v>
      </c>
    </row>
    <row r="76" spans="1:5" ht="12.75">
      <c r="A76" s="15" t="s">
        <v>76</v>
      </c>
      <c r="B76" s="7">
        <v>0</v>
      </c>
      <c r="C76" s="19">
        <v>0</v>
      </c>
      <c r="D76" s="7">
        <f t="shared" si="5"/>
        <v>0</v>
      </c>
      <c r="E76" s="20">
        <v>1271427</v>
      </c>
    </row>
    <row r="77" spans="1:5" ht="25.5">
      <c r="A77" s="14" t="s">
        <v>77</v>
      </c>
      <c r="B77" s="8">
        <v>0</v>
      </c>
      <c r="C77" s="8">
        <f>C78+C79+C80+C81+C82+C83</f>
        <v>0</v>
      </c>
      <c r="D77" s="8">
        <f>D78+D79+D80+D81+D82+D83</f>
        <v>0</v>
      </c>
      <c r="E77" s="20">
        <v>1271428</v>
      </c>
    </row>
    <row r="78" spans="1:5" ht="12.75">
      <c r="A78" s="15" t="s">
        <v>36</v>
      </c>
      <c r="B78" s="7">
        <v>0</v>
      </c>
      <c r="C78" s="19">
        <v>0</v>
      </c>
      <c r="D78" s="7">
        <f aca="true" t="shared" si="6" ref="D78:D83">-B78+C78</f>
        <v>0</v>
      </c>
      <c r="E78" s="20">
        <v>1271429</v>
      </c>
    </row>
    <row r="79" spans="1:5" ht="12.75">
      <c r="A79" s="15" t="s">
        <v>37</v>
      </c>
      <c r="B79" s="7">
        <v>0</v>
      </c>
      <c r="C79" s="19">
        <v>0</v>
      </c>
      <c r="D79" s="7">
        <f t="shared" si="6"/>
        <v>0</v>
      </c>
      <c r="E79" s="20">
        <v>1271430</v>
      </c>
    </row>
    <row r="80" spans="1:5" ht="12.75">
      <c r="A80" s="15" t="s">
        <v>38</v>
      </c>
      <c r="B80" s="7">
        <v>0</v>
      </c>
      <c r="C80" s="19">
        <v>0</v>
      </c>
      <c r="D80" s="7">
        <f t="shared" si="6"/>
        <v>0</v>
      </c>
      <c r="E80" s="20">
        <v>1271431</v>
      </c>
    </row>
    <row r="81" spans="1:5" ht="12.75">
      <c r="A81" s="15" t="s">
        <v>78</v>
      </c>
      <c r="B81" s="7">
        <v>0</v>
      </c>
      <c r="C81" s="19">
        <v>0</v>
      </c>
      <c r="D81" s="7">
        <f t="shared" si="6"/>
        <v>0</v>
      </c>
      <c r="E81" s="20">
        <v>1271432</v>
      </c>
    </row>
    <row r="82" spans="1:5" ht="12.75">
      <c r="A82" s="15" t="s">
        <v>79</v>
      </c>
      <c r="B82" s="7">
        <v>0</v>
      </c>
      <c r="C82" s="19">
        <v>0</v>
      </c>
      <c r="D82" s="7">
        <f t="shared" si="6"/>
        <v>0</v>
      </c>
      <c r="E82" s="20">
        <v>1271433</v>
      </c>
    </row>
    <row r="83" spans="1:5" ht="12.75">
      <c r="A83" s="15" t="s">
        <v>80</v>
      </c>
      <c r="B83" s="7">
        <v>0</v>
      </c>
      <c r="C83" s="19">
        <v>0</v>
      </c>
      <c r="D83" s="7">
        <f t="shared" si="6"/>
        <v>0</v>
      </c>
      <c r="E83" s="20">
        <v>1271434</v>
      </c>
    </row>
    <row r="84" spans="1:5" ht="12.75">
      <c r="A84" s="14" t="s">
        <v>81</v>
      </c>
      <c r="B84" s="8">
        <v>454726</v>
      </c>
      <c r="C84" s="8">
        <f>C85+C86+C87+C88</f>
        <v>393149</v>
      </c>
      <c r="D84" s="8">
        <f>D85+D86+D87+D88</f>
        <v>-61577</v>
      </c>
      <c r="E84" s="20">
        <v>1271435</v>
      </c>
    </row>
    <row r="85" spans="1:5" ht="12.75">
      <c r="A85" s="15" t="s">
        <v>82</v>
      </c>
      <c r="B85" s="7">
        <v>454583</v>
      </c>
      <c r="C85" s="19">
        <v>393044</v>
      </c>
      <c r="D85" s="7">
        <f>-B85+C85</f>
        <v>-61539</v>
      </c>
      <c r="E85" s="20">
        <v>1271436</v>
      </c>
    </row>
    <row r="86" spans="1:5" ht="12.75">
      <c r="A86" s="15" t="s">
        <v>83</v>
      </c>
      <c r="B86" s="7">
        <v>0</v>
      </c>
      <c r="C86" s="19">
        <v>0</v>
      </c>
      <c r="D86" s="7">
        <f>-B86+C86</f>
        <v>0</v>
      </c>
      <c r="E86" s="20">
        <v>1271437</v>
      </c>
    </row>
    <row r="87" spans="1:5" ht="12.75">
      <c r="A87" s="15" t="s">
        <v>84</v>
      </c>
      <c r="B87" s="7">
        <v>143</v>
      </c>
      <c r="C87" s="19">
        <v>105</v>
      </c>
      <c r="D87" s="7">
        <f>-B87+C87</f>
        <v>-38</v>
      </c>
      <c r="E87" s="20">
        <v>1271438</v>
      </c>
    </row>
    <row r="88" spans="1:5" ht="12.75">
      <c r="A88" s="15" t="s">
        <v>85</v>
      </c>
      <c r="B88" s="7">
        <v>0</v>
      </c>
      <c r="C88" s="19">
        <v>0</v>
      </c>
      <c r="D88" s="7">
        <f>-B88+C88</f>
        <v>0</v>
      </c>
      <c r="E88" s="20">
        <v>1271439</v>
      </c>
    </row>
    <row r="89" spans="1:5" ht="12.75">
      <c r="A89" s="14" t="s">
        <v>86</v>
      </c>
      <c r="B89" s="8">
        <v>0</v>
      </c>
      <c r="C89" s="8">
        <f>C90</f>
        <v>0</v>
      </c>
      <c r="D89" s="8">
        <f>D90</f>
        <v>0</v>
      </c>
      <c r="E89" s="20">
        <v>1271440</v>
      </c>
    </row>
    <row r="90" spans="1:5" ht="12.75">
      <c r="A90" s="15" t="s">
        <v>87</v>
      </c>
      <c r="B90" s="7">
        <v>0</v>
      </c>
      <c r="C90" s="19">
        <v>0</v>
      </c>
      <c r="D90" s="7">
        <f>-B90+C90</f>
        <v>0</v>
      </c>
      <c r="E90" s="20">
        <v>1271441</v>
      </c>
    </row>
    <row r="91" spans="1:5" ht="12.75">
      <c r="A91" s="13" t="s">
        <v>88</v>
      </c>
      <c r="B91" s="8">
        <v>41</v>
      </c>
      <c r="C91" s="8">
        <f>C92+C93</f>
        <v>0</v>
      </c>
      <c r="D91" s="8">
        <f>D92+D93</f>
        <v>-41</v>
      </c>
      <c r="E91" s="20">
        <v>1271442</v>
      </c>
    </row>
    <row r="92" spans="1:5" ht="12.75">
      <c r="A92" s="18" t="s">
        <v>89</v>
      </c>
      <c r="B92" s="7">
        <v>0</v>
      </c>
      <c r="C92" s="19">
        <v>0</v>
      </c>
      <c r="D92" s="7">
        <f>-B92+C92</f>
        <v>0</v>
      </c>
      <c r="E92" s="20">
        <v>1271443</v>
      </c>
    </row>
    <row r="93" spans="1:5" ht="12.75">
      <c r="A93" s="18" t="s">
        <v>90</v>
      </c>
      <c r="B93" s="7">
        <v>41</v>
      </c>
      <c r="C93" s="19">
        <v>0</v>
      </c>
      <c r="D93" s="7">
        <f>-B93+C93</f>
        <v>-41</v>
      </c>
      <c r="E93" s="20">
        <v>1271444</v>
      </c>
    </row>
    <row r="94" spans="1:5" ht="12.75">
      <c r="A94" s="11" t="s">
        <v>91</v>
      </c>
      <c r="B94" s="8">
        <v>0</v>
      </c>
      <c r="C94" s="8">
        <f>C95+C96+C97+C98+C99+C100+C101+C102+C103</f>
        <v>0</v>
      </c>
      <c r="D94" s="8">
        <f>D95+D96+D97+D98+D99+D100+D101+D102+D103</f>
        <v>0</v>
      </c>
      <c r="E94" s="20">
        <v>1271445</v>
      </c>
    </row>
    <row r="95" spans="1:5" ht="25.5">
      <c r="A95" s="12" t="s">
        <v>92</v>
      </c>
      <c r="B95" s="7">
        <v>0</v>
      </c>
      <c r="C95" s="19">
        <v>0</v>
      </c>
      <c r="D95" s="7">
        <f aca="true" t="shared" si="7" ref="D95:D103">-B95+C95</f>
        <v>0</v>
      </c>
      <c r="E95" s="20">
        <v>1271446</v>
      </c>
    </row>
    <row r="96" spans="1:5" ht="25.5">
      <c r="A96" s="12" t="s">
        <v>93</v>
      </c>
      <c r="B96" s="7">
        <v>0</v>
      </c>
      <c r="C96" s="19">
        <v>0</v>
      </c>
      <c r="D96" s="7">
        <f t="shared" si="7"/>
        <v>0</v>
      </c>
      <c r="E96" s="20">
        <v>1271447</v>
      </c>
    </row>
    <row r="97" spans="1:5" ht="38.25">
      <c r="A97" s="12" t="s">
        <v>94</v>
      </c>
      <c r="B97" s="7">
        <v>0</v>
      </c>
      <c r="C97" s="19">
        <v>0</v>
      </c>
      <c r="D97" s="7">
        <f t="shared" si="7"/>
        <v>0</v>
      </c>
      <c r="E97" s="20">
        <v>1271448</v>
      </c>
    </row>
    <row r="98" spans="1:5" ht="38.25">
      <c r="A98" s="12" t="s">
        <v>95</v>
      </c>
      <c r="B98" s="7">
        <v>0</v>
      </c>
      <c r="C98" s="19">
        <v>0</v>
      </c>
      <c r="D98" s="7">
        <f t="shared" si="7"/>
        <v>0</v>
      </c>
      <c r="E98" s="20">
        <v>1271449</v>
      </c>
    </row>
    <row r="99" spans="1:5" ht="12.75">
      <c r="A99" s="12" t="s">
        <v>96</v>
      </c>
      <c r="B99" s="7">
        <v>0</v>
      </c>
      <c r="C99" s="19">
        <v>0</v>
      </c>
      <c r="D99" s="7">
        <f t="shared" si="7"/>
        <v>0</v>
      </c>
      <c r="E99" s="20">
        <v>1271450</v>
      </c>
    </row>
    <row r="100" spans="1:5" ht="12.75">
      <c r="A100" s="12" t="s">
        <v>97</v>
      </c>
      <c r="B100" s="7">
        <v>0</v>
      </c>
      <c r="C100" s="19">
        <v>0</v>
      </c>
      <c r="D100" s="7">
        <f t="shared" si="7"/>
        <v>0</v>
      </c>
      <c r="E100" s="20">
        <v>1271451</v>
      </c>
    </row>
    <row r="101" spans="1:5" ht="25.5">
      <c r="A101" s="12" t="s">
        <v>98</v>
      </c>
      <c r="B101" s="7">
        <v>0</v>
      </c>
      <c r="C101" s="19">
        <v>0</v>
      </c>
      <c r="D101" s="7">
        <f t="shared" si="7"/>
        <v>0</v>
      </c>
      <c r="E101" s="20">
        <v>1271452</v>
      </c>
    </row>
    <row r="102" spans="1:5" ht="25.5">
      <c r="A102" s="12" t="s">
        <v>99</v>
      </c>
      <c r="B102" s="7">
        <v>0</v>
      </c>
      <c r="C102" s="19">
        <v>0</v>
      </c>
      <c r="D102" s="7">
        <f t="shared" si="7"/>
        <v>0</v>
      </c>
      <c r="E102" s="20">
        <v>1271453</v>
      </c>
    </row>
    <row r="103" spans="1:5" ht="12.75">
      <c r="A103" s="12" t="s">
        <v>100</v>
      </c>
      <c r="B103" s="7">
        <v>0</v>
      </c>
      <c r="C103" s="19">
        <v>0</v>
      </c>
      <c r="D103" s="7">
        <f t="shared" si="7"/>
        <v>0</v>
      </c>
      <c r="E103" s="20">
        <v>1274224</v>
      </c>
    </row>
    <row r="104" spans="1:5" ht="12.75">
      <c r="A104" s="10" t="s">
        <v>101</v>
      </c>
      <c r="B104" s="7"/>
      <c r="C104" s="7"/>
      <c r="D104" s="7"/>
      <c r="E104" s="20">
        <v>1271454</v>
      </c>
    </row>
    <row r="105" spans="1:5" ht="12.75">
      <c r="A105" s="11" t="s">
        <v>102</v>
      </c>
      <c r="B105" s="8">
        <v>460839</v>
      </c>
      <c r="C105" s="8">
        <f>C106+C119+C124+C131+C135+C145+C146+C168</f>
        <v>399379</v>
      </c>
      <c r="D105" s="8">
        <f>D106+D119+D124+D131+D135+D145+D146+D168</f>
        <v>-61460</v>
      </c>
      <c r="E105" s="20">
        <v>1271455</v>
      </c>
    </row>
    <row r="106" spans="1:5" ht="12.75">
      <c r="A106" s="13" t="s">
        <v>103</v>
      </c>
      <c r="B106" s="8">
        <v>368765</v>
      </c>
      <c r="C106" s="8">
        <f>C107+C108+C109+C110+C111+C112+C113+C114+C115+C116+C117+C118</f>
        <v>310145</v>
      </c>
      <c r="D106" s="8">
        <f>D107+D108+D109+D110+D111+D112+D113+D114+D115+D116+D117+D118</f>
        <v>-58620</v>
      </c>
      <c r="E106" s="20">
        <v>1271456</v>
      </c>
    </row>
    <row r="107" spans="1:5" ht="12.75">
      <c r="A107" s="18" t="s">
        <v>104</v>
      </c>
      <c r="B107" s="7">
        <v>0</v>
      </c>
      <c r="C107" s="19">
        <v>0</v>
      </c>
      <c r="D107" s="7">
        <f aca="true" t="shared" si="8" ref="D107:D118">-B107+C107</f>
        <v>0</v>
      </c>
      <c r="E107" s="20">
        <v>1271457</v>
      </c>
    </row>
    <row r="108" spans="1:5" ht="12.75">
      <c r="A108" s="18" t="s">
        <v>105</v>
      </c>
      <c r="B108" s="7">
        <v>0</v>
      </c>
      <c r="C108" s="19">
        <v>0</v>
      </c>
      <c r="D108" s="7">
        <f t="shared" si="8"/>
        <v>0</v>
      </c>
      <c r="E108" s="20">
        <v>1271458</v>
      </c>
    </row>
    <row r="109" spans="1:5" ht="12.75">
      <c r="A109" s="18" t="s">
        <v>106</v>
      </c>
      <c r="B109" s="7">
        <v>0</v>
      </c>
      <c r="C109" s="19">
        <v>0</v>
      </c>
      <c r="D109" s="7">
        <f t="shared" si="8"/>
        <v>0</v>
      </c>
      <c r="E109" s="20">
        <v>1271459</v>
      </c>
    </row>
    <row r="110" spans="1:5" ht="12.75">
      <c r="A110" s="18" t="s">
        <v>107</v>
      </c>
      <c r="B110" s="7">
        <v>263367</v>
      </c>
      <c r="C110" s="19">
        <v>263367</v>
      </c>
      <c r="D110" s="7">
        <f t="shared" si="8"/>
        <v>0</v>
      </c>
      <c r="E110" s="20">
        <v>1271460</v>
      </c>
    </row>
    <row r="111" spans="1:5" ht="12.75">
      <c r="A111" s="18" t="s">
        <v>108</v>
      </c>
      <c r="B111" s="7">
        <v>0</v>
      </c>
      <c r="C111" s="19">
        <v>0</v>
      </c>
      <c r="D111" s="7">
        <f t="shared" si="8"/>
        <v>0</v>
      </c>
      <c r="E111" s="20">
        <v>1271461</v>
      </c>
    </row>
    <row r="112" spans="1:5" ht="12.75">
      <c r="A112" s="18" t="s">
        <v>109</v>
      </c>
      <c r="B112" s="7">
        <v>0</v>
      </c>
      <c r="C112" s="19">
        <v>0</v>
      </c>
      <c r="D112" s="7">
        <f t="shared" si="8"/>
        <v>0</v>
      </c>
      <c r="E112" s="20">
        <v>1271462</v>
      </c>
    </row>
    <row r="113" spans="1:5" ht="12.75">
      <c r="A113" s="18" t="s">
        <v>110</v>
      </c>
      <c r="B113" s="7">
        <v>0</v>
      </c>
      <c r="C113" s="19">
        <v>0</v>
      </c>
      <c r="D113" s="7">
        <f t="shared" si="8"/>
        <v>0</v>
      </c>
      <c r="E113" s="20">
        <v>1271463</v>
      </c>
    </row>
    <row r="114" spans="1:5" ht="12.75">
      <c r="A114" s="18" t="s">
        <v>111</v>
      </c>
      <c r="B114" s="7">
        <v>0</v>
      </c>
      <c r="C114" s="19">
        <v>0</v>
      </c>
      <c r="D114" s="7">
        <f t="shared" si="8"/>
        <v>0</v>
      </c>
      <c r="E114" s="20">
        <v>1271464</v>
      </c>
    </row>
    <row r="115" spans="1:5" ht="12.75">
      <c r="A115" s="18" t="s">
        <v>112</v>
      </c>
      <c r="B115" s="7">
        <v>0</v>
      </c>
      <c r="C115" s="19">
        <v>0</v>
      </c>
      <c r="D115" s="7">
        <f t="shared" si="8"/>
        <v>0</v>
      </c>
      <c r="E115" s="20">
        <v>1271465</v>
      </c>
    </row>
    <row r="116" spans="1:5" ht="12.75">
      <c r="A116" s="18" t="s">
        <v>113</v>
      </c>
      <c r="B116" s="7">
        <v>0</v>
      </c>
      <c r="C116" s="19">
        <v>0</v>
      </c>
      <c r="D116" s="7">
        <f t="shared" si="8"/>
        <v>0</v>
      </c>
      <c r="E116" s="20">
        <v>1271466</v>
      </c>
    </row>
    <row r="117" spans="1:5" ht="12.75">
      <c r="A117" s="18" t="s">
        <v>114</v>
      </c>
      <c r="B117" s="7">
        <v>314113</v>
      </c>
      <c r="C117" s="19">
        <v>105399</v>
      </c>
      <c r="D117" s="7">
        <f t="shared" si="8"/>
        <v>-208714</v>
      </c>
      <c r="E117" s="20">
        <v>1271467</v>
      </c>
    </row>
    <row r="118" spans="1:5" ht="12.75">
      <c r="A118" s="18" t="s">
        <v>115</v>
      </c>
      <c r="B118" s="7">
        <v>-208715</v>
      </c>
      <c r="C118" s="19">
        <v>-58621</v>
      </c>
      <c r="D118" s="7">
        <f t="shared" si="8"/>
        <v>150094</v>
      </c>
      <c r="E118" s="20">
        <v>1271468</v>
      </c>
    </row>
    <row r="119" spans="1:5" ht="12.75">
      <c r="A119" s="13" t="s">
        <v>116</v>
      </c>
      <c r="B119" s="8">
        <v>0</v>
      </c>
      <c r="C119" s="8">
        <f>C120+C121+C122+C123</f>
        <v>0</v>
      </c>
      <c r="D119" s="8">
        <f>D120+D121+D122+D123</f>
        <v>0</v>
      </c>
      <c r="E119" s="20">
        <v>1271469</v>
      </c>
    </row>
    <row r="120" spans="1:5" ht="12.75">
      <c r="A120" s="18" t="s">
        <v>117</v>
      </c>
      <c r="B120" s="7">
        <v>0</v>
      </c>
      <c r="C120" s="19">
        <v>0</v>
      </c>
      <c r="D120" s="7">
        <f>-B120+C120</f>
        <v>0</v>
      </c>
      <c r="E120" s="20">
        <v>1271470</v>
      </c>
    </row>
    <row r="121" spans="1:5" ht="12.75">
      <c r="A121" s="18" t="s">
        <v>118</v>
      </c>
      <c r="B121" s="7">
        <v>0</v>
      </c>
      <c r="C121" s="19">
        <v>0</v>
      </c>
      <c r="D121" s="7">
        <f>-B121+C121</f>
        <v>0</v>
      </c>
      <c r="E121" s="20">
        <v>1271471</v>
      </c>
    </row>
    <row r="122" spans="1:5" ht="12.75">
      <c r="A122" s="18" t="s">
        <v>119</v>
      </c>
      <c r="B122" s="7">
        <v>0</v>
      </c>
      <c r="C122" s="19">
        <v>0</v>
      </c>
      <c r="D122" s="7">
        <f>-B122+C122</f>
        <v>0</v>
      </c>
      <c r="E122" s="20">
        <v>1271472</v>
      </c>
    </row>
    <row r="123" spans="1:5" ht="12.75">
      <c r="A123" s="18" t="s">
        <v>120</v>
      </c>
      <c r="B123" s="7">
        <v>0</v>
      </c>
      <c r="C123" s="19">
        <v>0</v>
      </c>
      <c r="D123" s="7">
        <f>-B123+C123</f>
        <v>0</v>
      </c>
      <c r="E123" s="20">
        <v>1271473</v>
      </c>
    </row>
    <row r="124" spans="1:5" ht="12.75">
      <c r="A124" s="13" t="s">
        <v>121</v>
      </c>
      <c r="B124" s="8">
        <v>0</v>
      </c>
      <c r="C124" s="8">
        <f>C125+C126+C127+C128+C129+C130</f>
        <v>0</v>
      </c>
      <c r="D124" s="8">
        <f>D125+D126+D127+D128+D129+D130</f>
        <v>0</v>
      </c>
      <c r="E124" s="20">
        <v>1271474</v>
      </c>
    </row>
    <row r="125" spans="1:5" ht="12.75">
      <c r="A125" s="18" t="s">
        <v>122</v>
      </c>
      <c r="B125" s="7">
        <v>0</v>
      </c>
      <c r="C125" s="19">
        <v>0</v>
      </c>
      <c r="D125" s="7">
        <f aca="true" t="shared" si="9" ref="D125:D130">-B125+C125</f>
        <v>0</v>
      </c>
      <c r="E125" s="20">
        <v>1271475</v>
      </c>
    </row>
    <row r="126" spans="1:5" ht="12.75">
      <c r="A126" s="18" t="s">
        <v>123</v>
      </c>
      <c r="B126" s="7">
        <v>0</v>
      </c>
      <c r="C126" s="19">
        <v>0</v>
      </c>
      <c r="D126" s="7">
        <f t="shared" si="9"/>
        <v>0</v>
      </c>
      <c r="E126" s="20">
        <v>1271476</v>
      </c>
    </row>
    <row r="127" spans="1:5" ht="12.75">
      <c r="A127" s="18" t="s">
        <v>124</v>
      </c>
      <c r="B127" s="7">
        <v>0</v>
      </c>
      <c r="C127" s="19">
        <v>0</v>
      </c>
      <c r="D127" s="7">
        <f t="shared" si="9"/>
        <v>0</v>
      </c>
      <c r="E127" s="20">
        <v>1271477</v>
      </c>
    </row>
    <row r="128" spans="1:5" ht="12.75">
      <c r="A128" s="18" t="s">
        <v>125</v>
      </c>
      <c r="B128" s="7">
        <v>0</v>
      </c>
      <c r="C128" s="19">
        <v>0</v>
      </c>
      <c r="D128" s="7">
        <f t="shared" si="9"/>
        <v>0</v>
      </c>
      <c r="E128" s="20">
        <v>1271478</v>
      </c>
    </row>
    <row r="129" spans="1:5" ht="12.75">
      <c r="A129" s="18" t="s">
        <v>126</v>
      </c>
      <c r="B129" s="7">
        <v>0</v>
      </c>
      <c r="C129" s="19">
        <v>0</v>
      </c>
      <c r="D129" s="7">
        <f t="shared" si="9"/>
        <v>0</v>
      </c>
      <c r="E129" s="20">
        <v>1271479</v>
      </c>
    </row>
    <row r="130" spans="1:5" ht="12.75">
      <c r="A130" s="18" t="s">
        <v>127</v>
      </c>
      <c r="B130" s="7">
        <v>0</v>
      </c>
      <c r="C130" s="19">
        <v>0</v>
      </c>
      <c r="D130" s="7">
        <f t="shared" si="9"/>
        <v>0</v>
      </c>
      <c r="E130" s="20">
        <v>1271480</v>
      </c>
    </row>
    <row r="131" spans="1:5" ht="12.75">
      <c r="A131" s="13" t="s">
        <v>128</v>
      </c>
      <c r="B131" s="8">
        <v>0</v>
      </c>
      <c r="C131" s="8">
        <f>C132+C133+C134</f>
        <v>0</v>
      </c>
      <c r="D131" s="8">
        <f>D132+D133+D134</f>
        <v>0</v>
      </c>
      <c r="E131" s="20">
        <v>1271481</v>
      </c>
    </row>
    <row r="132" spans="1:5" ht="12.75">
      <c r="A132" s="18" t="s">
        <v>129</v>
      </c>
      <c r="B132" s="7">
        <v>0</v>
      </c>
      <c r="C132" s="19">
        <v>0</v>
      </c>
      <c r="D132" s="7">
        <f>-B132+C132</f>
        <v>0</v>
      </c>
      <c r="E132" s="20">
        <v>1271482</v>
      </c>
    </row>
    <row r="133" spans="1:5" ht="12.75">
      <c r="A133" s="18" t="s">
        <v>130</v>
      </c>
      <c r="B133" s="7">
        <v>0</v>
      </c>
      <c r="C133" s="19">
        <v>0</v>
      </c>
      <c r="D133" s="7">
        <f>-B133+C133</f>
        <v>0</v>
      </c>
      <c r="E133" s="20">
        <v>1271483</v>
      </c>
    </row>
    <row r="134" spans="1:5" ht="12.75">
      <c r="A134" s="18" t="s">
        <v>131</v>
      </c>
      <c r="B134" s="7">
        <v>0</v>
      </c>
      <c r="C134" s="19">
        <v>0</v>
      </c>
      <c r="D134" s="7">
        <f>-B134+C134</f>
        <v>0</v>
      </c>
      <c r="E134" s="20">
        <v>1271484</v>
      </c>
    </row>
    <row r="135" spans="1:5" ht="12.75">
      <c r="A135" s="13" t="s">
        <v>132</v>
      </c>
      <c r="B135" s="8">
        <v>0</v>
      </c>
      <c r="C135" s="8">
        <f>C136+C137+C138+C139+C140+C141+C142+C143+C144</f>
        <v>0</v>
      </c>
      <c r="D135" s="8">
        <f>D136+D137+D138+D139+D140+D141+D142+D143+D144</f>
        <v>0</v>
      </c>
      <c r="E135" s="20">
        <v>1271485</v>
      </c>
    </row>
    <row r="136" spans="1:5" ht="12.75">
      <c r="A136" s="18" t="s">
        <v>133</v>
      </c>
      <c r="B136" s="7">
        <v>0</v>
      </c>
      <c r="C136" s="19">
        <v>0</v>
      </c>
      <c r="D136" s="7">
        <f aca="true" t="shared" si="10" ref="D136:D145">-B136+C136</f>
        <v>0</v>
      </c>
      <c r="E136" s="20">
        <v>1271486</v>
      </c>
    </row>
    <row r="137" spans="1:5" ht="12.75">
      <c r="A137" s="18" t="s">
        <v>134</v>
      </c>
      <c r="B137" s="7">
        <v>0</v>
      </c>
      <c r="C137" s="19">
        <v>0</v>
      </c>
      <c r="D137" s="7">
        <f t="shared" si="10"/>
        <v>0</v>
      </c>
      <c r="E137" s="20">
        <v>1271487</v>
      </c>
    </row>
    <row r="138" spans="1:5" ht="12.75">
      <c r="A138" s="18" t="s">
        <v>135</v>
      </c>
      <c r="B138" s="7">
        <v>0</v>
      </c>
      <c r="C138" s="19">
        <v>0</v>
      </c>
      <c r="D138" s="7">
        <f t="shared" si="10"/>
        <v>0</v>
      </c>
      <c r="E138" s="20">
        <v>1271488</v>
      </c>
    </row>
    <row r="139" spans="1:5" ht="12.75">
      <c r="A139" s="18" t="s">
        <v>136</v>
      </c>
      <c r="B139" s="7">
        <v>0</v>
      </c>
      <c r="C139" s="19">
        <v>0</v>
      </c>
      <c r="D139" s="7">
        <f t="shared" si="10"/>
        <v>0</v>
      </c>
      <c r="E139" s="20">
        <v>1271489</v>
      </c>
    </row>
    <row r="140" spans="1:5" ht="12.75">
      <c r="A140" s="18" t="s">
        <v>137</v>
      </c>
      <c r="B140" s="7">
        <v>0</v>
      </c>
      <c r="C140" s="19">
        <v>0</v>
      </c>
      <c r="D140" s="7">
        <f t="shared" si="10"/>
        <v>0</v>
      </c>
      <c r="E140" s="20">
        <v>1271490</v>
      </c>
    </row>
    <row r="141" spans="1:5" ht="12.75">
      <c r="A141" s="18" t="s">
        <v>138</v>
      </c>
      <c r="B141" s="7">
        <v>0</v>
      </c>
      <c r="C141" s="19">
        <v>0</v>
      </c>
      <c r="D141" s="7">
        <f t="shared" si="10"/>
        <v>0</v>
      </c>
      <c r="E141" s="20">
        <v>1271491</v>
      </c>
    </row>
    <row r="142" spans="1:5" ht="12.75">
      <c r="A142" s="18" t="s">
        <v>139</v>
      </c>
      <c r="B142" s="7">
        <v>0</v>
      </c>
      <c r="C142" s="19">
        <v>0</v>
      </c>
      <c r="D142" s="7">
        <f t="shared" si="10"/>
        <v>0</v>
      </c>
      <c r="E142" s="20">
        <v>1271492</v>
      </c>
    </row>
    <row r="143" spans="1:5" ht="12.75">
      <c r="A143" s="18" t="s">
        <v>140</v>
      </c>
      <c r="B143" s="7">
        <v>0</v>
      </c>
      <c r="C143" s="19">
        <v>0</v>
      </c>
      <c r="D143" s="7">
        <f t="shared" si="10"/>
        <v>0</v>
      </c>
      <c r="E143" s="20">
        <v>1271493</v>
      </c>
    </row>
    <row r="144" spans="1:5" ht="12.75">
      <c r="A144" s="18" t="s">
        <v>141</v>
      </c>
      <c r="B144" s="7">
        <v>0</v>
      </c>
      <c r="C144" s="19">
        <v>0</v>
      </c>
      <c r="D144" s="7">
        <f t="shared" si="10"/>
        <v>0</v>
      </c>
      <c r="E144" s="20">
        <v>1271494</v>
      </c>
    </row>
    <row r="145" spans="1:5" ht="25.5">
      <c r="A145" s="12" t="s">
        <v>142</v>
      </c>
      <c r="B145" s="7">
        <v>42628</v>
      </c>
      <c r="C145" s="19">
        <v>47183</v>
      </c>
      <c r="D145" s="7">
        <f t="shared" si="10"/>
        <v>4555</v>
      </c>
      <c r="E145" s="20">
        <v>1271495</v>
      </c>
    </row>
    <row r="146" spans="1:5" ht="12.75">
      <c r="A146" s="13" t="s">
        <v>143</v>
      </c>
      <c r="B146" s="8">
        <v>49446</v>
      </c>
      <c r="C146" s="8">
        <f>C147+C148+C149+C150+C151+C152+C153+C154+C155+C156+C157+C158+C159+C160+C161+C162+C163+C164+C165+C166+C167</f>
        <v>42051</v>
      </c>
      <c r="D146" s="8">
        <f>D147+D148+D149+D150+D151+D152+D153+D154+D155+D156+D157+D158+D159+D160+D161+D162+D163+D164+D165+D166+D167</f>
        <v>-7395</v>
      </c>
      <c r="E146" s="20">
        <v>1271496</v>
      </c>
    </row>
    <row r="147" spans="1:5" ht="12.75">
      <c r="A147" s="18" t="s">
        <v>144</v>
      </c>
      <c r="B147" s="7">
        <v>0</v>
      </c>
      <c r="C147" s="19">
        <v>0</v>
      </c>
      <c r="D147" s="7">
        <f aca="true" t="shared" si="11" ref="D147:D167">-B147+C147</f>
        <v>0</v>
      </c>
      <c r="E147" s="20">
        <v>1271497</v>
      </c>
    </row>
    <row r="148" spans="1:5" ht="12.75">
      <c r="A148" s="18" t="s">
        <v>145</v>
      </c>
      <c r="B148" s="7">
        <v>0</v>
      </c>
      <c r="C148" s="19">
        <v>18</v>
      </c>
      <c r="D148" s="7">
        <f t="shared" si="11"/>
        <v>18</v>
      </c>
      <c r="E148" s="20">
        <v>1271498</v>
      </c>
    </row>
    <row r="149" spans="1:5" ht="12.75">
      <c r="A149" s="18" t="s">
        <v>146</v>
      </c>
      <c r="B149" s="7">
        <v>0</v>
      </c>
      <c r="C149" s="19">
        <v>0</v>
      </c>
      <c r="D149" s="7">
        <f t="shared" si="11"/>
        <v>0</v>
      </c>
      <c r="E149" s="20">
        <v>1271499</v>
      </c>
    </row>
    <row r="150" spans="1:5" ht="12.75">
      <c r="A150" s="18" t="s">
        <v>147</v>
      </c>
      <c r="B150" s="7">
        <v>0</v>
      </c>
      <c r="C150" s="19">
        <v>0</v>
      </c>
      <c r="D150" s="7">
        <f t="shared" si="11"/>
        <v>0</v>
      </c>
      <c r="E150" s="20">
        <v>1271500</v>
      </c>
    </row>
    <row r="151" spans="1:5" ht="12.75">
      <c r="A151" s="18" t="s">
        <v>148</v>
      </c>
      <c r="B151" s="7">
        <v>0</v>
      </c>
      <c r="C151" s="19">
        <v>0</v>
      </c>
      <c r="D151" s="7">
        <f t="shared" si="11"/>
        <v>0</v>
      </c>
      <c r="E151" s="20">
        <v>1271501</v>
      </c>
    </row>
    <row r="152" spans="1:5" ht="12.75">
      <c r="A152" s="18" t="s">
        <v>149</v>
      </c>
      <c r="B152" s="7">
        <v>0</v>
      </c>
      <c r="C152" s="19">
        <v>0</v>
      </c>
      <c r="D152" s="7">
        <f t="shared" si="11"/>
        <v>0</v>
      </c>
      <c r="E152" s="20">
        <v>1271502</v>
      </c>
    </row>
    <row r="153" spans="1:5" ht="12.75">
      <c r="A153" s="18" t="s">
        <v>150</v>
      </c>
      <c r="B153" s="7">
        <v>0</v>
      </c>
      <c r="C153" s="19">
        <v>0</v>
      </c>
      <c r="D153" s="7">
        <f t="shared" si="11"/>
        <v>0</v>
      </c>
      <c r="E153" s="20">
        <v>1271503</v>
      </c>
    </row>
    <row r="154" spans="1:5" ht="12.75">
      <c r="A154" s="18" t="s">
        <v>151</v>
      </c>
      <c r="B154" s="7">
        <v>0</v>
      </c>
      <c r="C154" s="19">
        <v>0</v>
      </c>
      <c r="D154" s="7">
        <f t="shared" si="11"/>
        <v>0</v>
      </c>
      <c r="E154" s="20">
        <v>1271504</v>
      </c>
    </row>
    <row r="155" spans="1:5" ht="12.75">
      <c r="A155" s="18" t="s">
        <v>152</v>
      </c>
      <c r="B155" s="7">
        <v>32167</v>
      </c>
      <c r="C155" s="19">
        <v>0</v>
      </c>
      <c r="D155" s="7">
        <f t="shared" si="11"/>
        <v>-32167</v>
      </c>
      <c r="E155" s="20">
        <v>1271505</v>
      </c>
    </row>
    <row r="156" spans="1:5" ht="12.75">
      <c r="A156" s="18" t="s">
        <v>153</v>
      </c>
      <c r="B156" s="7">
        <v>8741</v>
      </c>
      <c r="C156" s="19">
        <v>8</v>
      </c>
      <c r="D156" s="7">
        <f t="shared" si="11"/>
        <v>-8733</v>
      </c>
      <c r="E156" s="20">
        <v>1271506</v>
      </c>
    </row>
    <row r="157" spans="1:5" ht="12.75">
      <c r="A157" s="18" t="s">
        <v>154</v>
      </c>
      <c r="B157" s="7">
        <v>8538</v>
      </c>
      <c r="C157" s="19">
        <v>356</v>
      </c>
      <c r="D157" s="7">
        <f t="shared" si="11"/>
        <v>-8182</v>
      </c>
      <c r="E157" s="20">
        <v>1271507</v>
      </c>
    </row>
    <row r="158" spans="1:5" ht="12.75">
      <c r="A158" s="18" t="s">
        <v>155</v>
      </c>
      <c r="B158" s="7">
        <v>0</v>
      </c>
      <c r="C158" s="19">
        <v>41669</v>
      </c>
      <c r="D158" s="7">
        <f t="shared" si="11"/>
        <v>41669</v>
      </c>
      <c r="E158" s="20">
        <v>1271508</v>
      </c>
    </row>
    <row r="159" spans="1:5" ht="12.75">
      <c r="A159" s="18" t="s">
        <v>156</v>
      </c>
      <c r="B159" s="7">
        <v>0</v>
      </c>
      <c r="C159" s="19">
        <v>0</v>
      </c>
      <c r="D159" s="7">
        <f t="shared" si="11"/>
        <v>0</v>
      </c>
      <c r="E159" s="20">
        <v>1271509</v>
      </c>
    </row>
    <row r="160" spans="1:5" ht="12.75">
      <c r="A160" s="18" t="s">
        <v>157</v>
      </c>
      <c r="B160" s="7">
        <v>0</v>
      </c>
      <c r="C160" s="19">
        <v>0</v>
      </c>
      <c r="D160" s="7">
        <f t="shared" si="11"/>
        <v>0</v>
      </c>
      <c r="E160" s="20">
        <v>1271510</v>
      </c>
    </row>
    <row r="161" spans="1:5" ht="12.75">
      <c r="A161" s="18" t="s">
        <v>158</v>
      </c>
      <c r="B161" s="7">
        <v>0</v>
      </c>
      <c r="C161" s="19">
        <v>0</v>
      </c>
      <c r="D161" s="7">
        <f t="shared" si="11"/>
        <v>0</v>
      </c>
      <c r="E161" s="20">
        <v>1271511</v>
      </c>
    </row>
    <row r="162" spans="1:5" ht="12.75">
      <c r="A162" s="18" t="s">
        <v>159</v>
      </c>
      <c r="B162" s="7">
        <v>0</v>
      </c>
      <c r="C162" s="19">
        <v>0</v>
      </c>
      <c r="D162" s="7">
        <f t="shared" si="11"/>
        <v>0</v>
      </c>
      <c r="E162" s="20">
        <v>1271512</v>
      </c>
    </row>
    <row r="163" spans="1:5" ht="12.75">
      <c r="A163" s="18" t="s">
        <v>160</v>
      </c>
      <c r="B163" s="7">
        <v>0</v>
      </c>
      <c r="C163" s="19">
        <v>0</v>
      </c>
      <c r="D163" s="7">
        <f t="shared" si="11"/>
        <v>0</v>
      </c>
      <c r="E163" s="20">
        <v>1271513</v>
      </c>
    </row>
    <row r="164" spans="1:5" ht="12.75">
      <c r="A164" s="18" t="s">
        <v>161</v>
      </c>
      <c r="B164" s="7">
        <v>0</v>
      </c>
      <c r="C164" s="19">
        <v>0</v>
      </c>
      <c r="D164" s="7">
        <f t="shared" si="11"/>
        <v>0</v>
      </c>
      <c r="E164" s="20">
        <v>1271514</v>
      </c>
    </row>
    <row r="165" spans="1:5" ht="12.75">
      <c r="A165" s="18" t="s">
        <v>162</v>
      </c>
      <c r="B165" s="7">
        <v>0</v>
      </c>
      <c r="C165" s="19">
        <v>0</v>
      </c>
      <c r="D165" s="7">
        <f t="shared" si="11"/>
        <v>0</v>
      </c>
      <c r="E165" s="20">
        <v>1271515</v>
      </c>
    </row>
    <row r="166" spans="1:5" ht="12.75">
      <c r="A166" s="18" t="s">
        <v>163</v>
      </c>
      <c r="B166" s="7">
        <v>0</v>
      </c>
      <c r="C166" s="19">
        <v>0</v>
      </c>
      <c r="D166" s="7">
        <f t="shared" si="11"/>
        <v>0</v>
      </c>
      <c r="E166" s="20">
        <v>1271516</v>
      </c>
    </row>
    <row r="167" spans="1:5" ht="12.75">
      <c r="A167" s="18" t="s">
        <v>164</v>
      </c>
      <c r="B167" s="7">
        <v>0</v>
      </c>
      <c r="C167" s="19">
        <v>0</v>
      </c>
      <c r="D167" s="7">
        <f t="shared" si="11"/>
        <v>0</v>
      </c>
      <c r="E167" s="20">
        <v>1271517</v>
      </c>
    </row>
    <row r="168" spans="1:5" ht="12.75">
      <c r="A168" s="13" t="s">
        <v>88</v>
      </c>
      <c r="B168" s="8">
        <v>0</v>
      </c>
      <c r="C168" s="8">
        <f>C169+C170+C171</f>
        <v>0</v>
      </c>
      <c r="D168" s="8">
        <f>D169+D170+D171</f>
        <v>0</v>
      </c>
      <c r="E168" s="20">
        <v>1271518</v>
      </c>
    </row>
    <row r="169" spans="1:5" ht="12.75">
      <c r="A169" s="18" t="s">
        <v>165</v>
      </c>
      <c r="B169" s="7">
        <v>0</v>
      </c>
      <c r="C169" s="19">
        <v>0</v>
      </c>
      <c r="D169" s="7">
        <f>-B169+C169</f>
        <v>0</v>
      </c>
      <c r="E169" s="20">
        <v>1271519</v>
      </c>
    </row>
    <row r="170" spans="1:5" ht="12.75">
      <c r="A170" s="18" t="s">
        <v>166</v>
      </c>
      <c r="B170" s="7">
        <v>0</v>
      </c>
      <c r="C170" s="19">
        <v>0</v>
      </c>
      <c r="D170" s="7">
        <f>-B170+C170</f>
        <v>0</v>
      </c>
      <c r="E170" s="20">
        <v>1271520</v>
      </c>
    </row>
    <row r="171" spans="1:5" ht="12.75">
      <c r="A171" s="18" t="s">
        <v>167</v>
      </c>
      <c r="B171" s="7">
        <v>0</v>
      </c>
      <c r="C171" s="19">
        <v>0</v>
      </c>
      <c r="D171" s="7">
        <f>-B171+C171</f>
        <v>0</v>
      </c>
      <c r="E171" s="20">
        <v>1271521</v>
      </c>
    </row>
    <row r="172" spans="1:5" ht="12.75">
      <c r="A172" s="11" t="s">
        <v>168</v>
      </c>
      <c r="B172" s="8">
        <v>0</v>
      </c>
      <c r="C172" s="8">
        <f>C173+C174+C175+C176+C177+C178+C179+C180+C181</f>
        <v>0</v>
      </c>
      <c r="D172" s="8">
        <f>D173+D174+D175+D176+D177+D178+D179+D180+D181</f>
        <v>0</v>
      </c>
      <c r="E172" s="20">
        <v>1271522</v>
      </c>
    </row>
    <row r="173" spans="1:5" ht="25.5">
      <c r="A173" s="12" t="s">
        <v>92</v>
      </c>
      <c r="B173" s="7">
        <v>0</v>
      </c>
      <c r="C173" s="19">
        <v>0</v>
      </c>
      <c r="D173" s="7">
        <f aca="true" t="shared" si="12" ref="D173:D181">-B173+C173</f>
        <v>0</v>
      </c>
      <c r="E173" s="20">
        <v>1271523</v>
      </c>
    </row>
    <row r="174" spans="1:5" ht="25.5">
      <c r="A174" s="12" t="s">
        <v>93</v>
      </c>
      <c r="B174" s="7">
        <v>0</v>
      </c>
      <c r="C174" s="19">
        <v>0</v>
      </c>
      <c r="D174" s="7">
        <f t="shared" si="12"/>
        <v>0</v>
      </c>
      <c r="E174" s="20">
        <v>1271524</v>
      </c>
    </row>
    <row r="175" spans="1:5" ht="38.25">
      <c r="A175" s="12" t="s">
        <v>94</v>
      </c>
      <c r="B175" s="7">
        <v>0</v>
      </c>
      <c r="C175" s="19">
        <v>0</v>
      </c>
      <c r="D175" s="7">
        <f t="shared" si="12"/>
        <v>0</v>
      </c>
      <c r="E175" s="20">
        <v>1271525</v>
      </c>
    </row>
    <row r="176" spans="1:5" ht="38.25">
      <c r="A176" s="12" t="s">
        <v>169</v>
      </c>
      <c r="B176" s="7">
        <v>0</v>
      </c>
      <c r="C176" s="19">
        <v>0</v>
      </c>
      <c r="D176" s="7">
        <f t="shared" si="12"/>
        <v>0</v>
      </c>
      <c r="E176" s="20">
        <v>1271526</v>
      </c>
    </row>
    <row r="177" spans="1:5" ht="12.75">
      <c r="A177" s="12" t="s">
        <v>96</v>
      </c>
      <c r="B177" s="7">
        <v>0</v>
      </c>
      <c r="C177" s="19">
        <v>0</v>
      </c>
      <c r="D177" s="7">
        <f t="shared" si="12"/>
        <v>0</v>
      </c>
      <c r="E177" s="20">
        <v>1271527</v>
      </c>
    </row>
    <row r="178" spans="1:5" ht="12.75">
      <c r="A178" s="12" t="s">
        <v>97</v>
      </c>
      <c r="B178" s="7">
        <v>0</v>
      </c>
      <c r="C178" s="19">
        <v>0</v>
      </c>
      <c r="D178" s="7">
        <f t="shared" si="12"/>
        <v>0</v>
      </c>
      <c r="E178" s="20">
        <v>1271528</v>
      </c>
    </row>
    <row r="179" spans="1:5" ht="25.5">
      <c r="A179" s="12" t="s">
        <v>98</v>
      </c>
      <c r="B179" s="7">
        <v>0</v>
      </c>
      <c r="C179" s="19">
        <v>0</v>
      </c>
      <c r="D179" s="7">
        <f t="shared" si="12"/>
        <v>0</v>
      </c>
      <c r="E179" s="20">
        <v>1271529</v>
      </c>
    </row>
    <row r="180" spans="1:5" ht="25.5">
      <c r="A180" s="12" t="s">
        <v>99</v>
      </c>
      <c r="B180" s="7">
        <v>0</v>
      </c>
      <c r="C180" s="19">
        <v>0</v>
      </c>
      <c r="D180" s="7">
        <f t="shared" si="12"/>
        <v>0</v>
      </c>
      <c r="E180" s="20">
        <v>1271530</v>
      </c>
    </row>
    <row r="181" spans="1:5" ht="12.75">
      <c r="A181" s="12" t="s">
        <v>100</v>
      </c>
      <c r="B181" s="7">
        <v>0</v>
      </c>
      <c r="C181" s="19">
        <v>0</v>
      </c>
      <c r="D181" s="7">
        <f t="shared" si="12"/>
        <v>0</v>
      </c>
      <c r="E181" s="20">
        <v>1274225</v>
      </c>
    </row>
    <row r="182" spans="1:50" ht="12.75" hidden="1">
      <c r="A182" s="20"/>
      <c r="B182" s="20">
        <v>33</v>
      </c>
      <c r="C182" s="20">
        <v>34</v>
      </c>
      <c r="D182" s="20">
        <v>35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C3:C87 C89:C116 C119:C181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88 C117:C118">
      <formula1>IF(C88-INT(C88)=0,TRUE,LEN(C88)-SEARCH(",",C88)&lt;3)</formula1>
    </dataValidation>
  </dataValidation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 alignWithMargins="0">
    <oddHeader>&amp;CConsuntivo 2016</oddHeader>
    <oddFooter>&amp;R
&amp;8&amp;P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3" max="3" width="70.7109375" style="0" customWidth="1"/>
    <col min="4" max="4" width="15.7109375" style="0" customWidth="1"/>
  </cols>
  <sheetData>
    <row r="2" ht="49.5" customHeight="1">
      <c r="C2" s="21" t="s">
        <v>378</v>
      </c>
    </row>
    <row r="3" spans="2:3" ht="12.75">
      <c r="B3">
        <v>0</v>
      </c>
      <c r="C3" s="2" t="s">
        <v>170</v>
      </c>
    </row>
    <row r="4" spans="2:4" ht="38.25">
      <c r="B4">
        <v>8125</v>
      </c>
      <c r="C4" s="22" t="s">
        <v>379</v>
      </c>
      <c r="D4" s="23" t="str">
        <f>IF(ROUND('Conto Economico'!C221,2)=ROUND('Stato Patrimoniale'!C118,2),"OK","WARNING")</f>
        <v>WARNING</v>
      </c>
    </row>
    <row r="5" spans="2:3" ht="12.75">
      <c r="B5">
        <v>0</v>
      </c>
      <c r="C5" s="2" t="s">
        <v>0</v>
      </c>
    </row>
    <row r="6" spans="2:4" ht="25.5">
      <c r="B6">
        <v>7119</v>
      </c>
      <c r="C6" s="22" t="s">
        <v>380</v>
      </c>
      <c r="D6" s="23" t="str">
        <f>IF(ROUND('Stato Patrimoniale'!C4,2)=ROUND('Stato Patrimoniale'!C105,2),"OK","ERRORE BLOCCANTE")</f>
        <v>OK</v>
      </c>
    </row>
    <row r="7" spans="2:4" ht="51">
      <c r="B7">
        <v>7344</v>
      </c>
      <c r="C7" s="22" t="s">
        <v>381</v>
      </c>
      <c r="D7" s="23" t="str">
        <f>IF(ROUND('Stato Patrimoniale'!B117+'Stato Patrimoniale'!B118,2)=ROUND('Stato Patrimoniale'!C117,2),"OK","WARNING")</f>
        <v>WARNING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--</cp:lastModifiedBy>
  <cp:lastPrinted>2017-05-29T09:38:57Z</cp:lastPrinted>
  <dcterms:created xsi:type="dcterms:W3CDTF">2017-03-21T13:22:09Z</dcterms:created>
  <dcterms:modified xsi:type="dcterms:W3CDTF">2017-06-01T07:14:46Z</dcterms:modified>
  <cp:category/>
  <cp:version/>
  <cp:contentType/>
  <cp:contentStatus/>
</cp:coreProperties>
</file>